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NENSI\2023\IZVRŠENJE PLANA 01. - 06. 2023\ZA IŽ\"/>
    </mc:Choice>
  </mc:AlternateContent>
  <bookViews>
    <workbookView xWindow="0" yWindow="0" windowWidth="20640" windowHeight="11760" firstSheet="3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3" i="1"/>
  <c r="L14" i="1"/>
  <c r="L10" i="1"/>
  <c r="G7" i="8"/>
  <c r="H7" i="8"/>
  <c r="G8" i="8"/>
  <c r="H8" i="8"/>
  <c r="H6" i="8"/>
  <c r="G6" i="8"/>
  <c r="I14" i="7"/>
  <c r="I15" i="7"/>
  <c r="I17" i="7"/>
  <c r="I18" i="7"/>
  <c r="I19" i="7"/>
  <c r="I20" i="7"/>
  <c r="I22" i="7"/>
  <c r="I23" i="7"/>
  <c r="I24" i="7"/>
  <c r="I25" i="7"/>
  <c r="I26" i="7"/>
  <c r="I27" i="7"/>
  <c r="I28" i="7"/>
  <c r="I29" i="7"/>
  <c r="I30" i="7"/>
  <c r="I32" i="7"/>
  <c r="I33" i="7"/>
  <c r="I34" i="7"/>
  <c r="I37" i="7"/>
  <c r="I42" i="7"/>
  <c r="I45" i="7"/>
  <c r="I50" i="7"/>
  <c r="I51" i="7"/>
  <c r="I52" i="7"/>
  <c r="I54" i="7"/>
  <c r="I55" i="7"/>
  <c r="I56" i="7"/>
  <c r="I58" i="7"/>
  <c r="I63" i="7"/>
  <c r="I64" i="7"/>
  <c r="I66" i="7"/>
  <c r="I68" i="7"/>
  <c r="I69" i="7"/>
  <c r="I72" i="7"/>
  <c r="I78" i="7"/>
  <c r="I106" i="7"/>
  <c r="I107" i="7"/>
  <c r="I108" i="7"/>
  <c r="I109" i="7"/>
  <c r="I110" i="7"/>
  <c r="I111" i="7"/>
  <c r="I113" i="7"/>
  <c r="I118" i="7"/>
  <c r="I119" i="7"/>
  <c r="I120" i="7"/>
  <c r="I122" i="7"/>
  <c r="I127" i="7"/>
  <c r="I131" i="7"/>
  <c r="I136" i="7"/>
  <c r="I141" i="7"/>
  <c r="I143" i="7"/>
  <c r="I144" i="7"/>
  <c r="I149" i="7"/>
  <c r="I154" i="7"/>
  <c r="I155" i="7"/>
  <c r="I157" i="7"/>
  <c r="I158" i="7"/>
  <c r="I160" i="7"/>
  <c r="I163" i="7"/>
  <c r="I164" i="7"/>
  <c r="I169" i="7"/>
  <c r="I174" i="7"/>
  <c r="I180" i="7"/>
  <c r="I182" i="7"/>
  <c r="I187" i="7"/>
  <c r="I193" i="7"/>
  <c r="I199" i="7"/>
  <c r="I200" i="7"/>
  <c r="I201" i="7"/>
  <c r="I202" i="7"/>
  <c r="I207" i="7"/>
  <c r="I208" i="7"/>
  <c r="I213" i="7"/>
  <c r="I219" i="7"/>
  <c r="I220" i="7"/>
  <c r="I222" i="7"/>
  <c r="I224" i="7"/>
  <c r="I225" i="7"/>
  <c r="I228" i="7"/>
  <c r="I229" i="7"/>
  <c r="H227" i="7"/>
  <c r="F227" i="7"/>
  <c r="F226" i="7" s="1"/>
  <c r="H223" i="7"/>
  <c r="F223" i="7"/>
  <c r="I223" i="7" s="1"/>
  <c r="H221" i="7"/>
  <c r="F221" i="7"/>
  <c r="H218" i="7"/>
  <c r="F218" i="7"/>
  <c r="H217" i="7"/>
  <c r="H212" i="7"/>
  <c r="I212" i="7" s="1"/>
  <c r="F212" i="7"/>
  <c r="F211" i="7" s="1"/>
  <c r="F210" i="7" s="1"/>
  <c r="H206" i="7"/>
  <c r="F206" i="7"/>
  <c r="F205" i="7" s="1"/>
  <c r="F204" i="7" s="1"/>
  <c r="F203" i="7" s="1"/>
  <c r="H198" i="7"/>
  <c r="F198" i="7"/>
  <c r="F197" i="7" s="1"/>
  <c r="F196" i="7" s="1"/>
  <c r="F195" i="7" s="1"/>
  <c r="H192" i="7"/>
  <c r="F192" i="7"/>
  <c r="F191" i="7" s="1"/>
  <c r="F190" i="7" s="1"/>
  <c r="F189" i="7" s="1"/>
  <c r="F188" i="7" s="1"/>
  <c r="H186" i="7"/>
  <c r="F186" i="7"/>
  <c r="F185" i="7" s="1"/>
  <c r="F184" i="7" s="1"/>
  <c r="F183" i="7" s="1"/>
  <c r="H181" i="7"/>
  <c r="F181" i="7"/>
  <c r="H179" i="7"/>
  <c r="F179" i="7"/>
  <c r="I179" i="7" s="1"/>
  <c r="H173" i="7"/>
  <c r="F173" i="7"/>
  <c r="F172" i="7" s="1"/>
  <c r="F171" i="7" s="1"/>
  <c r="F170" i="7" s="1"/>
  <c r="H168" i="7"/>
  <c r="H167" i="7" s="1"/>
  <c r="F168" i="7"/>
  <c r="F167" i="7"/>
  <c r="F166" i="7" s="1"/>
  <c r="F165" i="7" s="1"/>
  <c r="H163" i="7"/>
  <c r="F163" i="7"/>
  <c r="F162" i="7" s="1"/>
  <c r="H162" i="7"/>
  <c r="I162" i="7" s="1"/>
  <c r="H159" i="7"/>
  <c r="I159" i="7" s="1"/>
  <c r="F159" i="7"/>
  <c r="H156" i="7"/>
  <c r="F156" i="7"/>
  <c r="H153" i="7"/>
  <c r="I153" i="7" s="1"/>
  <c r="F153" i="7"/>
  <c r="H148" i="7"/>
  <c r="F148" i="7"/>
  <c r="F147" i="7" s="1"/>
  <c r="F146" i="7" s="1"/>
  <c r="F145" i="7" s="1"/>
  <c r="H142" i="7"/>
  <c r="F142" i="7"/>
  <c r="H140" i="7"/>
  <c r="F140" i="7"/>
  <c r="F139" i="7" s="1"/>
  <c r="F138" i="7" s="1"/>
  <c r="F137" i="7" s="1"/>
  <c r="H135" i="7"/>
  <c r="I135" i="7" s="1"/>
  <c r="F135" i="7"/>
  <c r="F134" i="7" s="1"/>
  <c r="H130" i="7"/>
  <c r="F130" i="7"/>
  <c r="F129" i="7" s="1"/>
  <c r="F128" i="7" s="1"/>
  <c r="H126" i="7"/>
  <c r="I126" i="7" s="1"/>
  <c r="F126" i="7"/>
  <c r="F125" i="7" s="1"/>
  <c r="F124" i="7" s="1"/>
  <c r="H121" i="7"/>
  <c r="F121" i="7"/>
  <c r="H119" i="7"/>
  <c r="F119" i="7"/>
  <c r="H117" i="7"/>
  <c r="F117" i="7"/>
  <c r="F116" i="7" s="1"/>
  <c r="H112" i="7"/>
  <c r="F112" i="7"/>
  <c r="H105" i="7"/>
  <c r="F105" i="7"/>
  <c r="F104" i="7" s="1"/>
  <c r="F103" i="7" s="1"/>
  <c r="F102" i="7" s="1"/>
  <c r="H100" i="7"/>
  <c r="H99" i="7" s="1"/>
  <c r="F100" i="7"/>
  <c r="F99" i="7" s="1"/>
  <c r="H97" i="7"/>
  <c r="F97" i="7"/>
  <c r="H94" i="7"/>
  <c r="F94" i="7"/>
  <c r="H92" i="7"/>
  <c r="F92" i="7"/>
  <c r="H89" i="7"/>
  <c r="F89" i="7"/>
  <c r="H87" i="7"/>
  <c r="F87" i="7"/>
  <c r="H85" i="7"/>
  <c r="F85" i="7"/>
  <c r="H79" i="7"/>
  <c r="H77" i="7"/>
  <c r="F77" i="7"/>
  <c r="H71" i="7"/>
  <c r="F71" i="7"/>
  <c r="F70" i="7" s="1"/>
  <c r="H67" i="7"/>
  <c r="F67" i="7"/>
  <c r="H65" i="7"/>
  <c r="I65" i="7" s="1"/>
  <c r="F65" i="7"/>
  <c r="H62" i="7"/>
  <c r="F62" i="7"/>
  <c r="F61" i="7" s="1"/>
  <c r="H61" i="7"/>
  <c r="I61" i="7" s="1"/>
  <c r="H57" i="7"/>
  <c r="F57" i="7"/>
  <c r="H53" i="7"/>
  <c r="F53" i="7"/>
  <c r="H49" i="7"/>
  <c r="F49" i="7"/>
  <c r="H44" i="7"/>
  <c r="F44" i="7"/>
  <c r="F43" i="7" s="1"/>
  <c r="H41" i="7"/>
  <c r="F41" i="7"/>
  <c r="F40" i="7" s="1"/>
  <c r="H36" i="7"/>
  <c r="F36" i="7"/>
  <c r="F35" i="7"/>
  <c r="H31" i="7"/>
  <c r="F31" i="7"/>
  <c r="H21" i="7"/>
  <c r="F21" i="7"/>
  <c r="H16" i="7"/>
  <c r="F16" i="7"/>
  <c r="H13" i="7"/>
  <c r="F13" i="7"/>
  <c r="H13" i="10"/>
  <c r="G13" i="10"/>
  <c r="H18" i="10"/>
  <c r="G18" i="10"/>
  <c r="H17" i="10"/>
  <c r="G17" i="10"/>
  <c r="H16" i="10"/>
  <c r="G16" i="10"/>
  <c r="H15" i="10"/>
  <c r="G15" i="10"/>
  <c r="H14" i="10"/>
  <c r="G14" i="10"/>
  <c r="H6" i="10"/>
  <c r="G6" i="10"/>
  <c r="H11" i="10"/>
  <c r="G11" i="10"/>
  <c r="H10" i="10"/>
  <c r="G10" i="10"/>
  <c r="H9" i="10"/>
  <c r="G8" i="10"/>
  <c r="H7" i="10"/>
  <c r="G7" i="10"/>
  <c r="G17" i="5"/>
  <c r="H17" i="5"/>
  <c r="G18" i="5"/>
  <c r="H18" i="5"/>
  <c r="H11" i="5"/>
  <c r="G11" i="5"/>
  <c r="H8" i="5"/>
  <c r="H9" i="5"/>
  <c r="H10" i="5"/>
  <c r="H13" i="5"/>
  <c r="H14" i="5"/>
  <c r="H15" i="5"/>
  <c r="H16" i="5"/>
  <c r="G7" i="5"/>
  <c r="G9" i="5"/>
  <c r="G10" i="5"/>
  <c r="G13" i="5"/>
  <c r="G14" i="5"/>
  <c r="G15" i="5"/>
  <c r="G16" i="5"/>
  <c r="H6" i="5"/>
  <c r="G6" i="5"/>
  <c r="K11" i="3"/>
  <c r="K14" i="3"/>
  <c r="K15" i="3"/>
  <c r="K16" i="3"/>
  <c r="K19" i="3"/>
  <c r="K20" i="3"/>
  <c r="K21" i="3"/>
  <c r="K24" i="3"/>
  <c r="K25" i="3"/>
  <c r="K26" i="3"/>
  <c r="K27" i="3"/>
  <c r="K28" i="3"/>
  <c r="K29" i="3"/>
  <c r="K32" i="3"/>
  <c r="K33" i="3"/>
  <c r="K34" i="3"/>
  <c r="K35" i="3"/>
  <c r="K43" i="3"/>
  <c r="K10" i="3"/>
  <c r="L11" i="3"/>
  <c r="L12" i="3"/>
  <c r="L14" i="3"/>
  <c r="L17" i="3"/>
  <c r="L24" i="3"/>
  <c r="L25" i="3"/>
  <c r="L27" i="3"/>
  <c r="L28" i="3"/>
  <c r="L30" i="3"/>
  <c r="L32" i="3"/>
  <c r="L33" i="3"/>
  <c r="L36" i="3"/>
  <c r="L39" i="3"/>
  <c r="L43" i="3"/>
  <c r="L10" i="3"/>
  <c r="L123" i="3"/>
  <c r="L52" i="3"/>
  <c r="L53" i="3"/>
  <c r="L57" i="3"/>
  <c r="L59" i="3"/>
  <c r="L62" i="3"/>
  <c r="L63" i="3"/>
  <c r="L67" i="3"/>
  <c r="L74" i="3"/>
  <c r="L86" i="3"/>
  <c r="L93" i="3"/>
  <c r="L94" i="3"/>
  <c r="L104" i="3"/>
  <c r="L105" i="3"/>
  <c r="L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4" i="3"/>
  <c r="K75" i="3"/>
  <c r="K76" i="3"/>
  <c r="K77" i="3"/>
  <c r="K78" i="3"/>
  <c r="K79" i="3"/>
  <c r="K80" i="3"/>
  <c r="K81" i="3"/>
  <c r="K82" i="3"/>
  <c r="K83" i="3"/>
  <c r="K86" i="3"/>
  <c r="K88" i="3"/>
  <c r="K90" i="3"/>
  <c r="K91" i="3"/>
  <c r="K92" i="3"/>
  <c r="K93" i="3"/>
  <c r="K94" i="3"/>
  <c r="K95" i="3"/>
  <c r="K96" i="3"/>
  <c r="K104" i="3"/>
  <c r="K105" i="3"/>
  <c r="K106" i="3"/>
  <c r="K51" i="3"/>
  <c r="G27" i="1"/>
  <c r="J27" i="1"/>
  <c r="J23" i="1"/>
  <c r="I23" i="1"/>
  <c r="H23" i="1"/>
  <c r="G23" i="1"/>
  <c r="I16" i="1"/>
  <c r="I27" i="1" s="1"/>
  <c r="J15" i="1"/>
  <c r="K15" i="1" s="1"/>
  <c r="H15" i="1"/>
  <c r="K14" i="1"/>
  <c r="K13" i="1"/>
  <c r="J12" i="1"/>
  <c r="J16" i="1" s="1"/>
  <c r="K16" i="1" s="1"/>
  <c r="H12" i="1"/>
  <c r="H16" i="1" s="1"/>
  <c r="H27" i="1" s="1"/>
  <c r="K10" i="1"/>
  <c r="I16" i="7" l="1"/>
  <c r="I53" i="7"/>
  <c r="I71" i="7"/>
  <c r="I105" i="7"/>
  <c r="I173" i="7"/>
  <c r="F12" i="7"/>
  <c r="F11" i="7" s="1"/>
  <c r="F10" i="7" s="1"/>
  <c r="I41" i="7"/>
  <c r="F48" i="7"/>
  <c r="F47" i="7" s="1"/>
  <c r="F46" i="7" s="1"/>
  <c r="I62" i="7"/>
  <c r="I67" i="7"/>
  <c r="H84" i="7"/>
  <c r="H125" i="7"/>
  <c r="I125" i="7" s="1"/>
  <c r="I130" i="7"/>
  <c r="H139" i="7"/>
  <c r="I139" i="7" s="1"/>
  <c r="I148" i="7"/>
  <c r="I156" i="7"/>
  <c r="I167" i="7"/>
  <c r="H211" i="7"/>
  <c r="I211" i="7" s="1"/>
  <c r="F217" i="7"/>
  <c r="I217" i="7" s="1"/>
  <c r="L12" i="1"/>
  <c r="I31" i="7"/>
  <c r="F39" i="7"/>
  <c r="F38" i="7" s="1"/>
  <c r="I44" i="7"/>
  <c r="I117" i="7"/>
  <c r="I121" i="7"/>
  <c r="I181" i="7"/>
  <c r="I192" i="7"/>
  <c r="I206" i="7"/>
  <c r="I221" i="7"/>
  <c r="I227" i="7"/>
  <c r="I13" i="7"/>
  <c r="I21" i="7"/>
  <c r="I36" i="7"/>
  <c r="I49" i="7"/>
  <c r="I57" i="7"/>
  <c r="H70" i="7"/>
  <c r="I70" i="7" s="1"/>
  <c r="I77" i="7"/>
  <c r="F91" i="7"/>
  <c r="I112" i="7"/>
  <c r="I142" i="7"/>
  <c r="I186" i="7"/>
  <c r="I198" i="7"/>
  <c r="I218" i="7"/>
  <c r="L15" i="1"/>
  <c r="H161" i="7"/>
  <c r="F178" i="7"/>
  <c r="F177" i="7" s="1"/>
  <c r="F176" i="7" s="1"/>
  <c r="F175" i="7" s="1"/>
  <c r="I168" i="7"/>
  <c r="I140" i="7"/>
  <c r="H60" i="7"/>
  <c r="H76" i="7"/>
  <c r="F84" i="7"/>
  <c r="H116" i="7"/>
  <c r="H152" i="7"/>
  <c r="I152" i="7" s="1"/>
  <c r="H83" i="7"/>
  <c r="H91" i="7"/>
  <c r="H134" i="7"/>
  <c r="F152" i="7"/>
  <c r="F151" i="7" s="1"/>
  <c r="F216" i="7"/>
  <c r="F215" i="7" s="1"/>
  <c r="F214" i="7" s="1"/>
  <c r="F115" i="7"/>
  <c r="F114" i="7" s="1"/>
  <c r="F60" i="7"/>
  <c r="F59" i="7" s="1"/>
  <c r="F209" i="7"/>
  <c r="F194" i="7" s="1"/>
  <c r="F133" i="7"/>
  <c r="F132" i="7" s="1"/>
  <c r="F161" i="7"/>
  <c r="F150" i="7" s="1"/>
  <c r="F123" i="7"/>
  <c r="H12" i="7"/>
  <c r="I12" i="7" s="1"/>
  <c r="H35" i="7"/>
  <c r="I35" i="7" s="1"/>
  <c r="H43" i="7"/>
  <c r="I43" i="7" s="1"/>
  <c r="H104" i="7"/>
  <c r="I104" i="7" s="1"/>
  <c r="H138" i="7"/>
  <c r="I138" i="7" s="1"/>
  <c r="H166" i="7"/>
  <c r="I166" i="7" s="1"/>
  <c r="H172" i="7"/>
  <c r="I172" i="7" s="1"/>
  <c r="H178" i="7"/>
  <c r="H210" i="7"/>
  <c r="I210" i="7" s="1"/>
  <c r="H216" i="7"/>
  <c r="I216" i="7" s="1"/>
  <c r="H226" i="7"/>
  <c r="I226" i="7" s="1"/>
  <c r="H40" i="7"/>
  <c r="I40" i="7" s="1"/>
  <c r="H48" i="7"/>
  <c r="H129" i="7"/>
  <c r="I129" i="7" s="1"/>
  <c r="H147" i="7"/>
  <c r="I147" i="7" s="1"/>
  <c r="H185" i="7"/>
  <c r="I185" i="7" s="1"/>
  <c r="H191" i="7"/>
  <c r="I191" i="7" s="1"/>
  <c r="H197" i="7"/>
  <c r="I197" i="7" s="1"/>
  <c r="H205" i="7"/>
  <c r="I205" i="7" s="1"/>
  <c r="K27" i="1"/>
  <c r="K12" i="1"/>
  <c r="I48" i="7" l="1"/>
  <c r="F9" i="7"/>
  <c r="I60" i="7"/>
  <c r="I178" i="7"/>
  <c r="H124" i="7"/>
  <c r="I124" i="7" s="1"/>
  <c r="H133" i="7"/>
  <c r="I134" i="7"/>
  <c r="H82" i="7"/>
  <c r="H115" i="7"/>
  <c r="I116" i="7"/>
  <c r="H59" i="7"/>
  <c r="I59" i="7" s="1"/>
  <c r="H75" i="7"/>
  <c r="H74" i="7" s="1"/>
  <c r="I161" i="7"/>
  <c r="H151" i="7"/>
  <c r="I151" i="7" s="1"/>
  <c r="F83" i="7"/>
  <c r="F82" i="7" s="1"/>
  <c r="F81" i="7" s="1"/>
  <c r="F80" i="7" s="1"/>
  <c r="I80" i="7" s="1"/>
  <c r="H184" i="7"/>
  <c r="I184" i="7" s="1"/>
  <c r="H177" i="7"/>
  <c r="I177" i="7" s="1"/>
  <c r="H137" i="7"/>
  <c r="I137" i="7" s="1"/>
  <c r="H190" i="7"/>
  <c r="I190" i="7" s="1"/>
  <c r="H128" i="7"/>
  <c r="I128" i="7" s="1"/>
  <c r="H39" i="7"/>
  <c r="I39" i="7" s="1"/>
  <c r="H103" i="7"/>
  <c r="I103" i="7" s="1"/>
  <c r="H47" i="7"/>
  <c r="I47" i="7" s="1"/>
  <c r="H209" i="7"/>
  <c r="I209" i="7" s="1"/>
  <c r="H196" i="7"/>
  <c r="I196" i="7" s="1"/>
  <c r="H215" i="7"/>
  <c r="I215" i="7" s="1"/>
  <c r="H165" i="7"/>
  <c r="I165" i="7" s="1"/>
  <c r="H204" i="7"/>
  <c r="I204" i="7" s="1"/>
  <c r="H146" i="7"/>
  <c r="I146" i="7" s="1"/>
  <c r="H171" i="7"/>
  <c r="I171" i="7" s="1"/>
  <c r="H11" i="7"/>
  <c r="I11" i="7" s="1"/>
  <c r="I115" i="7" l="1"/>
  <c r="H114" i="7"/>
  <c r="I114" i="7" s="1"/>
  <c r="I133" i="7"/>
  <c r="H132" i="7"/>
  <c r="I132" i="7" s="1"/>
  <c r="H123" i="7"/>
  <c r="I123" i="7" s="1"/>
  <c r="H150" i="7"/>
  <c r="I150" i="7" s="1"/>
  <c r="H214" i="7"/>
  <c r="I214" i="7" s="1"/>
  <c r="H73" i="7"/>
  <c r="H145" i="7"/>
  <c r="I145" i="7" s="1"/>
  <c r="H46" i="7"/>
  <c r="I46" i="7" s="1"/>
  <c r="H102" i="7"/>
  <c r="I102" i="7" s="1"/>
  <c r="H183" i="7"/>
  <c r="I183" i="7" s="1"/>
  <c r="H195" i="7"/>
  <c r="I195" i="7" s="1"/>
  <c r="H10" i="7"/>
  <c r="I10" i="7" s="1"/>
  <c r="H170" i="7"/>
  <c r="I170" i="7" s="1"/>
  <c r="H203" i="7"/>
  <c r="I203" i="7" s="1"/>
  <c r="H38" i="7"/>
  <c r="I38" i="7" s="1"/>
  <c r="H189" i="7"/>
  <c r="I189" i="7" s="1"/>
  <c r="H176" i="7"/>
  <c r="I176" i="7" s="1"/>
  <c r="F79" i="7"/>
  <c r="I79" i="7" s="1"/>
  <c r="H175" i="7" l="1"/>
  <c r="I175" i="7" s="1"/>
  <c r="H194" i="7"/>
  <c r="I194" i="7" s="1"/>
  <c r="H81" i="7"/>
  <c r="I81" i="7" s="1"/>
  <c r="F76" i="7"/>
  <c r="I76" i="7" s="1"/>
  <c r="H188" i="7"/>
  <c r="I188" i="7" s="1"/>
  <c r="H9" i="7"/>
  <c r="I9" i="7" s="1"/>
  <c r="F75" i="7" l="1"/>
  <c r="I75" i="7" s="1"/>
  <c r="F74" i="7" l="1"/>
  <c r="I74" i="7" s="1"/>
  <c r="F73" i="7" l="1"/>
  <c r="I73" i="7" s="1"/>
</calcChain>
</file>

<file path=xl/sharedStrings.xml><?xml version="1.0" encoding="utf-8"?>
<sst xmlns="http://schemas.openxmlformats.org/spreadsheetml/2006/main" count="569" uniqueCount="314">
  <si>
    <t>PRIHODI UKUPNO</t>
  </si>
  <si>
    <t>RASHODI UKUPNO</t>
  </si>
  <si>
    <t>RAZLIKA - VIŠAK / MANJAK</t>
  </si>
  <si>
    <t>Prihodi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</si>
  <si>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</si>
  <si>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</si>
  <si>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</si>
  <si>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</si>
  <si>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</si>
  <si>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</si>
  <si>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</si>
  <si>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</si>
  <si>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</si>
  <si>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</si>
  <si>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</si>
  <si>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</si>
  <si>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</si>
  <si>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>1 Opći prihodi i primici</t>
  </si>
  <si>
    <t>….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</si>
  <si>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</si>
  <si>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</si>
  <si>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</si>
  <si>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</si>
  <si>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</si>
  <si>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</si>
  <si>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</si>
  <si>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</si>
  <si>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</si>
  <si>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</si>
  <si>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</si>
  <si>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</si>
  <si>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građevinskih objekata</t>
  </si>
  <si>
    <t>Plaće za redovan rad</t>
  </si>
  <si>
    <t>Naknade troškova zaposlenima</t>
  </si>
  <si>
    <t>Službena putovanja</t>
  </si>
  <si>
    <t>6=5/2*100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</si>
  <si>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</si>
  <si>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</si>
  <si>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</si>
  <si>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</si>
  <si>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</si>
  <si>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</si>
  <si>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</si>
  <si>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</si>
  <si>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</si>
  <si>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</si>
  <si>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</si>
  <si>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</si>
  <si>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</si>
  <si>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</si>
  <si>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</si>
  <si>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</si>
  <si>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</si>
  <si>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</si>
  <si>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</si>
  <si>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</si>
  <si>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</si>
  <si>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</si>
  <si>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</si>
  <si>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</si>
  <si>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</si>
  <si>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</si>
  <si>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</si>
  <si>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</si>
  <si>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</si>
  <si>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</si>
  <si>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</si>
  <si>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</si>
  <si>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</si>
  <si>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7=5/3*100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</si>
  <si>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</si>
  <si>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</si>
  <si>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</si>
  <si>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</si>
  <si>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</si>
  <si>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</si>
  <si>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</si>
  <si>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od imovine</t>
  </si>
  <si>
    <t>Prihodi od financijske imovine - kamate a vista</t>
  </si>
  <si>
    <t>Kamate na oročena sredstva</t>
  </si>
  <si>
    <t>Prihodi od nefinancijske imovine - najam</t>
  </si>
  <si>
    <t>Prihodi od zakupa i iznajmljivanja imovine</t>
  </si>
  <si>
    <t>Prihodi od administrativnih pristojbi i po posebnim propisima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</si>
  <si>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</si>
  <si>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</si>
  <si>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</si>
  <si>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robe i pruženih usluga</t>
  </si>
  <si>
    <t>Prihodi od pruženih usluga - najam</t>
  </si>
  <si>
    <t>Donacije od pravnih i fizičkih osoba izvan općeg proračuna</t>
  </si>
  <si>
    <t>Tekuće donacije 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</si>
  <si>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</si>
  <si>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</si>
  <si>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</si>
  <si>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</si>
  <si>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neproizvedene dugotrajne imovine</t>
  </si>
  <si>
    <t>Prihodi od prodaje materijalne imovine-prirodnih bogatstava</t>
  </si>
  <si>
    <t>Prihodi od prodaje postrojenja i opreme</t>
  </si>
  <si>
    <t>Prihodi od prodaje prijevoznih sredstava</t>
  </si>
  <si>
    <t>Rashori poslovanja</t>
  </si>
  <si>
    <t>Plaće</t>
  </si>
  <si>
    <t>Plaće za prekovremeni rad</t>
  </si>
  <si>
    <t>Plaće za posebne uvjete rada</t>
  </si>
  <si>
    <t xml:space="preserve">Ostali rashodi za zaposlene 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</si>
  <si>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</si>
  <si>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</si>
  <si>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</si>
  <si>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</si>
  <si>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</si>
  <si>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</si>
  <si>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</si>
  <si>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</si>
  <si>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</si>
  <si>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</si>
  <si>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</si>
  <si>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</si>
  <si>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</si>
  <si>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</si>
  <si>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</si>
  <si>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Tisak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</si>
  <si>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</si>
  <si>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</si>
  <si>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</si>
  <si>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</si>
  <si>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</si>
  <si>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</si>
  <si>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</si>
  <si>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</si>
  <si>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Naknade za rad predstavničkih i izvršnih tijela</t>
  </si>
  <si>
    <t>Premija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</si>
  <si>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</si>
  <si>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</si>
  <si>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</si>
  <si>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</si>
  <si>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</si>
  <si>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</si>
  <si>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</si>
  <si>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Tekuće pomoći proračunskim korisnicima dr. proračuna</t>
  </si>
  <si>
    <t>Pomoći unutar općeg proračuna</t>
  </si>
  <si>
    <t>Tekuće pomoći unutar općeg proračuna</t>
  </si>
  <si>
    <t>Tekući prijenosi između između prorač.korisnika istog proračuna</t>
  </si>
  <si>
    <t>Ostale naknade građanima i kućanstvima iz proračuna</t>
  </si>
  <si>
    <t>Licence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</si>
  <si>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</si>
  <si>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</si>
  <si>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</si>
  <si>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</si>
  <si>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</si>
  <si>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</si>
  <si>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Mjerni i kontrolni uređaji</t>
  </si>
  <si>
    <t>Sportska i glazbena oprema</t>
  </si>
  <si>
    <t>Uređaji,strojevi i oprema za ostale namjene</t>
  </si>
  <si>
    <t>Knjige, umjetnička djela i ostalie izložb.vrijednosti</t>
  </si>
  <si>
    <t>Knjige</t>
  </si>
  <si>
    <t>2 Vlastiti prihodi</t>
  </si>
  <si>
    <t>3 Donacije</t>
  </si>
  <si>
    <t>4 Prihodi za posebne namjene</t>
  </si>
  <si>
    <t>5 Pomoći</t>
  </si>
  <si>
    <t>IZVOR FINANCIRANJA</t>
  </si>
  <si>
    <t xml:space="preserve">IZVORNI PLAN 2023 </t>
  </si>
  <si>
    <t xml:space="preserve">TEKUĆI PLAN 2023 </t>
  </si>
  <si>
    <t>IZVRŠENJE 1.-6. 2023</t>
  </si>
  <si>
    <t>INDEKS 2</t>
  </si>
  <si>
    <t>1</t>
  </si>
  <si>
    <t xml:space="preserve">7 =5/3*100 </t>
  </si>
  <si>
    <t>NAZIV USTANOVE</t>
  </si>
  <si>
    <t xml:space="preserve">Program: </t>
  </si>
  <si>
    <t>Redovna djelatnost osnovnih škola - minimalni standard</t>
  </si>
  <si>
    <t xml:space="preserve">Aktivnost: </t>
  </si>
  <si>
    <t>Materijalni rashodi Oš po kriterijima</t>
  </si>
  <si>
    <t>RASHODI POSLOVANJA</t>
  </si>
  <si>
    <t>MATERIJALNI RASHODI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</si>
  <si>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</si>
  <si>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</si>
  <si>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</si>
  <si>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</si>
  <si>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</si>
  <si>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</si>
  <si>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322</t>
  </si>
  <si>
    <t>RASHODI ZA MATERIJAL I ENERG.</t>
  </si>
  <si>
    <t>3221</t>
  </si>
  <si>
    <t>UREDSKI MATERIJAL I OSTALI MATERIJALNI RASHODI</t>
  </si>
  <si>
    <t>3224</t>
  </si>
  <si>
    <t>MAT.I DIJELOVI ZA TEKUĆE I INVEST.ODRŽAVANJE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</si>
  <si>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</si>
  <si>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</si>
  <si>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</si>
  <si>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</si>
  <si>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</si>
  <si>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</si>
  <si>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</si>
  <si>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</si>
  <si>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</si>
  <si>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</si>
  <si>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</si>
  <si>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</si>
  <si>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</si>
  <si>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</si>
  <si>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ZAKUPNINE I NAJAMNINE</t>
  </si>
  <si>
    <t>3236</t>
  </si>
  <si>
    <t>ZDRAVSTVENE I VETERINARSKE USLUGE</t>
  </si>
  <si>
    <t>3237</t>
  </si>
  <si>
    <t>INTELEKTUALNE I OSOBNE  USLUGE</t>
  </si>
  <si>
    <t>3238</t>
  </si>
  <si>
    <t>RAČUNALNE USLUGE</t>
  </si>
  <si>
    <t>3239</t>
  </si>
  <si>
    <t>OSTALE USLUGE</t>
  </si>
  <si>
    <t>329</t>
  </si>
  <si>
    <t>OST.NESPOM.RASHODI POSLOVANJA</t>
  </si>
  <si>
    <t>3294</t>
  </si>
  <si>
    <t>ČLANARINE</t>
  </si>
  <si>
    <t>3295</t>
  </si>
  <si>
    <t>PRISTOJBE I NAKNADE</t>
  </si>
  <si>
    <t>3299</t>
  </si>
  <si>
    <t>OSTALI NESPOMENUTI RASHODI POSLOVANJA</t>
  </si>
  <si>
    <t>FINANCIJSKI RASHODI</t>
  </si>
  <si>
    <t>343</t>
  </si>
  <si>
    <t>OSTALI FINANCIJSKI RASHODI</t>
  </si>
  <si>
    <t>3431</t>
  </si>
  <si>
    <t>BANKARSKE USLUGE I USLUGE PLATNOG PROMETA</t>
  </si>
  <si>
    <t>A210102</t>
  </si>
  <si>
    <t>Materijalni rashodi po stvarnom trošku</t>
  </si>
  <si>
    <t>NAKNADA GRAĐANIMA I KUĆANSTVIMA</t>
  </si>
  <si>
    <t>372</t>
  </si>
  <si>
    <t>OSTALE NAKNADE GRAĐANIMA I KUČANSTVIMA IZ PRORAČUNA</t>
  </si>
  <si>
    <t>3722</t>
  </si>
  <si>
    <t>PRIJEVOZ UČENIKA</t>
  </si>
  <si>
    <t>A210103</t>
  </si>
  <si>
    <t>Materijalni rashodi po stvarnom trošku- drugi izvoro</t>
  </si>
  <si>
    <t>RASHODI ZA MATERIJAL I ENERGIJU</t>
  </si>
  <si>
    <t>A210104</t>
  </si>
  <si>
    <t>Plaće i drugi rashodi za zaposlene osnovnih škola</t>
  </si>
  <si>
    <t>RASHODI ZA ZAPOSLENE</t>
  </si>
  <si>
    <t>PLAĆE (BRUTO)</t>
  </si>
  <si>
    <t>PLAĆE ZA REDOVAN RAD</t>
  </si>
  <si>
    <t>PLAĆE ZA REDOVAN RAD PO SUDSKIM PRESUDAMA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</si>
  <si>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</si>
  <si>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</si>
  <si>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</si>
  <si>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</si>
  <si>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</si>
  <si>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Redovna djelatnost osnovnih škola - iznad standarda</t>
  </si>
  <si>
    <t>A210201</t>
  </si>
  <si>
    <t>Materijalni rashodi OŠ po stvarnom trošku iznad standarda</t>
  </si>
  <si>
    <t>ENERGIJA</t>
  </si>
  <si>
    <t>PREMIJE OSIGURANJA</t>
  </si>
  <si>
    <t>Programi obrazovanja iznad standarda</t>
  </si>
  <si>
    <t>A230102</t>
  </si>
  <si>
    <t xml:space="preserve">AKTIVNOST: </t>
  </si>
  <si>
    <t>Županijska natjecanja</t>
  </si>
  <si>
    <t>RASHODI ZA ZAPOSLENIH</t>
  </si>
  <si>
    <t>PLAĆE</t>
  </si>
  <si>
    <t>DOPRINOSI ZA OBVEZNO ZDRAVSTVENO OSIG.</t>
  </si>
  <si>
    <t>NAKNADE TROŠKOVAZAPOSLENIMA</t>
  </si>
  <si>
    <t>3222</t>
  </si>
  <si>
    <t>MATERIJAL I SIROVINE</t>
  </si>
  <si>
    <t>NAKNADE ZA RAD PREDSTAVNIČKIH I IZVRŠNIH TIJELA I SLIČNO</t>
  </si>
  <si>
    <t>NAKNADE GRAĐ. I KUĆ.-PRIJEVOZ</t>
  </si>
  <si>
    <t>OSTALE NAKNADE GRAĐ. I KUĆ.-PRIJEVOZ</t>
  </si>
  <si>
    <t>NAKNADE GRAĐ. I KUĆ. U NARAVI</t>
  </si>
  <si>
    <t>A230106</t>
  </si>
  <si>
    <t>Školska kuhinja</t>
  </si>
  <si>
    <t>A230107</t>
  </si>
  <si>
    <t>Produženi boravak</t>
  </si>
  <si>
    <t>A230116</t>
  </si>
  <si>
    <t>Školski list, časopisi i knjige</t>
  </si>
  <si>
    <t>NAKN.GRAĐ.,KUĆANSTVIMA NA TEMELJ.OSIGURANJA I DRUGE NAKNADE</t>
  </si>
  <si>
    <t>OSTALE NAKNADE GRAĐANIMA I KUĆANSTVIMA IZ PRORAČUNA</t>
  </si>
  <si>
    <t>NAKNADE GRAĐANIMA I KUĆANSTVIMA U NARAVI</t>
  </si>
  <si>
    <t>RASHODI ZA NABAVU NEFINANCIJSKE IMOVINE</t>
  </si>
  <si>
    <t>RASHODI ZA NABAVU PROIZVEDENE DUGOTRAJNE IMOVINE</t>
  </si>
  <si>
    <t>KNJIGE,UMJ.DJELA I OST.IZLOŽB.VRIJEDN.</t>
  </si>
  <si>
    <t>KNJIGE</t>
  </si>
  <si>
    <t>A230119</t>
  </si>
  <si>
    <t>Nagrade za učenike</t>
  </si>
  <si>
    <t>A230162</t>
  </si>
  <si>
    <t>Naknada za Županijsko stručno vijeće, Županijski aktiv učitelja</t>
  </si>
  <si>
    <t>A230163</t>
  </si>
  <si>
    <t>Izleti terenska nastava</t>
  </si>
  <si>
    <t>A230184</t>
  </si>
  <si>
    <t>Zavičajna nastava</t>
  </si>
  <si>
    <t>RASHODI ZA NABAVU PROZ. DUG. IMOVINE</t>
  </si>
  <si>
    <t>POSTROJENJA I OPREMA</t>
  </si>
  <si>
    <t>UREDSKA OPREMA I NAMJEŠTAJ</t>
  </si>
  <si>
    <t>A230197</t>
  </si>
  <si>
    <t>Projekt ''Osiguranje prehrane djece u osnovnim školama''</t>
  </si>
  <si>
    <t>MATERIJAL I SIROVINA</t>
  </si>
  <si>
    <t>A230199</t>
  </si>
  <si>
    <t>Školska shema</t>
  </si>
  <si>
    <t>A230202</t>
  </si>
  <si>
    <t>Građanski odgoj</t>
  </si>
  <si>
    <t>K230206</t>
  </si>
  <si>
    <t>Projekt: FLAG Alba</t>
  </si>
  <si>
    <t>RASHODI ZA NABAVU PROIZV.DUG.IMOVINE</t>
  </si>
  <si>
    <t>UREĐAJI, STROJEVI I OPREMA ZA OSTALE NAMJENE</t>
  </si>
  <si>
    <t>Investicijsko održavanje osnovnih škola</t>
  </si>
  <si>
    <t>A240103</t>
  </si>
  <si>
    <t>Investicijsko održavanje OŠ - ostali proračuni</t>
  </si>
  <si>
    <t>Opremanje u osnovnim školama</t>
  </si>
  <si>
    <t>K240501</t>
  </si>
  <si>
    <t>Školski namještaj i oprema</t>
  </si>
  <si>
    <t>422</t>
  </si>
  <si>
    <t>4221</t>
  </si>
  <si>
    <t>OPREMA ZA ODRŽAVANJE I ZAŠTITU</t>
  </si>
  <si>
    <t>K240502</t>
  </si>
  <si>
    <t>Opremanje knjižnice</t>
  </si>
  <si>
    <t>424</t>
  </si>
  <si>
    <t>K240505</t>
  </si>
  <si>
    <t>Uređenje školske zgrade i okoliša</t>
  </si>
  <si>
    <t>RASHODI ZA NABAVU PROIZV DUG IMOVINE</t>
  </si>
  <si>
    <t>MOZAIK 5</t>
  </si>
  <si>
    <t>T921101</t>
  </si>
  <si>
    <t>Provedba projekta MOZAIK 5</t>
  </si>
  <si>
    <t>09 Obrazovanje</t>
  </si>
  <si>
    <t>091 Predškolsko i osnovno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</si>
</sst>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\ _k_n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93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wrapText="1" readingOrder="1"/>
      <protection locked="0"/>
    </xf>
    <xf numFmtId="165" fontId="7" fillId="0" borderId="3" xfId="0" applyNumberFormat="1" applyFont="1" applyFill="1" applyBorder="1" applyAlignment="1">
      <alignment horizontal="center" wrapText="1" readingOrder="1"/>
    </xf>
    <xf numFmtId="165" fontId="7" fillId="0" borderId="3" xfId="0" applyNumberFormat="1" applyFont="1" applyFill="1" applyBorder="1" applyAlignment="1">
      <alignment horizontal="center" readingOrder="1"/>
    </xf>
    <xf numFmtId="164" fontId="7" fillId="0" borderId="7" xfId="0" applyNumberFormat="1" applyFont="1" applyFill="1" applyBorder="1" applyAlignment="1" applyProtection="1">
      <alignment wrapText="1" readingOrder="1"/>
      <protection locked="0"/>
    </xf>
    <xf numFmtId="4" fontId="9" fillId="0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7" fillId="0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2" borderId="3" xfId="0" applyNumberFormat="1" applyFont="1" applyFill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0" xfId="0" applyFont="1"/>
    <xf numFmtId="4" fontId="1" fillId="0" borderId="3" xfId="0" applyNumberFormat="1" applyFont="1" applyBorder="1" applyAlignment="1">
      <alignment vertical="center"/>
    </xf>
    <xf numFmtId="0" fontId="1" fillId="0" borderId="0" xfId="0" applyFont="1"/>
    <xf numFmtId="0" fontId="20" fillId="2" borderId="3" xfId="0" quotePrefix="1" applyFont="1" applyFill="1" applyBorder="1" applyAlignment="1">
      <alignment horizontal="left" vertical="center"/>
    </xf>
    <xf numFmtId="4" fontId="1" fillId="0" borderId="0" xfId="0" applyNumberFormat="1" applyFont="1"/>
    <xf numFmtId="0" fontId="9" fillId="2" borderId="3" xfId="0" quotePrefix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righ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9" fillId="2" borderId="2" xfId="0" quotePrefix="1" applyFont="1" applyFill="1" applyBorder="1" applyAlignment="1">
      <alignment horizontal="left" vertical="center"/>
    </xf>
    <xf numFmtId="0" fontId="20" fillId="2" borderId="2" xfId="0" quotePrefix="1" applyFont="1" applyFill="1" applyBorder="1" applyAlignment="1">
      <alignment horizontal="left" vertical="center"/>
    </xf>
    <xf numFmtId="0" fontId="20" fillId="2" borderId="4" xfId="0" quotePrefix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0" fontId="0" fillId="0" borderId="9" xfId="0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4" fontId="1" fillId="0" borderId="11" xfId="0" applyNumberFormat="1" applyFont="1" applyBorder="1"/>
    <xf numFmtId="0" fontId="1" fillId="0" borderId="10" xfId="0" applyFont="1" applyBorder="1"/>
    <xf numFmtId="4" fontId="7" fillId="0" borderId="3" xfId="0" quotePrefix="1" applyNumberFormat="1" applyFont="1" applyFill="1" applyBorder="1" applyAlignment="1">
      <alignment horizontal="right" vertical="center" wrapText="1"/>
    </xf>
    <xf numFmtId="4" fontId="0" fillId="0" borderId="3" xfId="0" applyNumberFormat="1" applyFont="1" applyBorder="1"/>
    <xf numFmtId="4" fontId="9" fillId="0" borderId="3" xfId="0" quotePrefix="1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center" vertical="center" wrapText="1" readingOrder="1"/>
      <protection locked="0"/>
    </xf>
    <xf numFmtId="4" fontId="2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1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top" wrapText="1" readingOrder="1"/>
      <protection locked="0"/>
    </xf>
    <xf numFmtId="0" fontId="8" fillId="0" borderId="3" xfId="0" applyFont="1" applyFill="1" applyBorder="1" applyAlignment="1" applyProtection="1">
      <alignment vertical="top" wrapText="1" readingOrder="1"/>
      <protection locked="0"/>
    </xf>
    <xf numFmtId="0" fontId="8" fillId="0" borderId="3" xfId="0" applyFont="1" applyFill="1" applyBorder="1" applyAlignment="1" applyProtection="1">
      <alignment vertical="center" wrapText="1" readingOrder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9" fillId="0" borderId="3" xfId="0" applyFont="1" applyFill="1" applyBorder="1" applyAlignment="1" applyProtection="1">
      <alignment vertical="center" wrapText="1" readingOrder="1"/>
      <protection locked="0"/>
    </xf>
    <xf numFmtId="4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vertical="top" wrapText="1" readingOrder="1"/>
      <protection locked="0"/>
    </xf>
    <xf numFmtId="0" fontId="9" fillId="0" borderId="3" xfId="0" applyFont="1" applyFill="1" applyBorder="1" applyAlignment="1" applyProtection="1">
      <alignment horizontal="left" vertical="top" wrapText="1" readingOrder="1"/>
      <protection locked="0"/>
    </xf>
    <xf numFmtId="4" fontId="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 applyAlignment="1" applyProtection="1">
      <alignment horizontal="left" vertical="top" wrapText="1" readingOrder="1"/>
      <protection locked="0"/>
    </xf>
    <xf numFmtId="0" fontId="7" fillId="0" borderId="3" xfId="0" applyFont="1" applyFill="1" applyBorder="1" applyAlignment="1" applyProtection="1">
      <alignment horizontal="center" vertical="center" wrapText="1" readingOrder="1"/>
      <protection locked="0"/>
    </xf>
    <xf numFmtId="2" fontId="19" fillId="0" borderId="3" xfId="1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9" fillId="0" borderId="0" xfId="2" applyNumberFormat="1" applyFont="1" applyFill="1" applyBorder="1" applyAlignment="1">
      <alignment horizontal="right" vertical="center" wrapText="1"/>
    </xf>
    <xf numFmtId="2" fontId="19" fillId="0" borderId="3" xfId="3" applyNumberFormat="1" applyFont="1" applyFill="1" applyBorder="1" applyAlignment="1">
      <alignment horizontal="right" vertical="center" wrapText="1"/>
    </xf>
    <xf numFmtId="2" fontId="19" fillId="0" borderId="3" xfId="4" applyNumberFormat="1" applyFont="1" applyFill="1" applyBorder="1" applyAlignment="1">
      <alignment horizontal="right" vertical="center" wrapText="1"/>
    </xf>
    <xf numFmtId="2" fontId="19" fillId="0" borderId="3" xfId="5" applyNumberFormat="1" applyFont="1" applyFill="1" applyBorder="1" applyAlignment="1">
      <alignment horizontal="right" vertical="center" wrapText="1"/>
    </xf>
    <xf numFmtId="2" fontId="19" fillId="0" borderId="3" xfId="6" applyNumberFormat="1" applyFont="1" applyFill="1" applyBorder="1" applyAlignment="1">
      <alignment horizontal="right" vertical="center" wrapText="1"/>
    </xf>
    <xf numFmtId="2" fontId="22" fillId="0" borderId="0" xfId="0" applyNumberFormat="1" applyFont="1" applyFill="1" applyAlignment="1">
      <alignment horizontal="right" vertical="center" readingOrder="1"/>
    </xf>
    <xf numFmtId="2" fontId="19" fillId="0" borderId="3" xfId="7" applyNumberFormat="1" applyFont="1" applyFill="1" applyBorder="1" applyAlignment="1">
      <alignment horizontal="right" vertical="center" wrapText="1"/>
    </xf>
    <xf numFmtId="2" fontId="19" fillId="0" borderId="3" xfId="8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 readingOrder="1"/>
      <protection locked="0"/>
    </xf>
    <xf numFmtId="4" fontId="22" fillId="0" borderId="0" xfId="0" applyNumberFormat="1" applyFont="1" applyFill="1" applyAlignment="1">
      <alignment horizontal="right" vertical="center" readingOrder="1"/>
    </xf>
    <xf numFmtId="0" fontId="9" fillId="0" borderId="3" xfId="0" applyFont="1" applyFill="1" applyBorder="1" applyAlignment="1" applyProtection="1">
      <alignment horizontal="center" vertical="center" wrapText="1" readingOrder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23" fillId="0" borderId="0" xfId="0" applyNumberFormat="1" applyFont="1" applyFill="1" applyAlignment="1">
      <alignment horizontal="right" vertical="center" wrapText="1" readingOrder="1"/>
    </xf>
    <xf numFmtId="0" fontId="7" fillId="0" borderId="3" xfId="0" applyFont="1" applyFill="1" applyBorder="1" applyAlignment="1" applyProtection="1">
      <alignment vertical="top" wrapText="1" readingOrder="1"/>
      <protection locked="0"/>
    </xf>
    <xf numFmtId="4" fontId="23" fillId="0" borderId="0" xfId="0" applyNumberFormat="1" applyFont="1" applyFill="1" applyAlignment="1">
      <alignment horizontal="right" vertical="center" readingOrder="1"/>
    </xf>
    <xf numFmtId="4" fontId="9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3" xfId="0" applyFont="1" applyFill="1" applyBorder="1" applyAlignment="1" applyProtection="1">
      <alignment horizontal="center" vertical="top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2" fontId="8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2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2" fontId="7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2" xfId="0" applyFont="1" applyFill="1" applyBorder="1" applyAlignment="1" applyProtection="1">
      <alignment horizontal="left" vertical="top" wrapText="1" readingOrder="1"/>
      <protection locked="0"/>
    </xf>
    <xf numFmtId="0" fontId="7" fillId="0" borderId="12" xfId="0" applyFont="1" applyFill="1" applyBorder="1" applyAlignment="1" applyProtection="1">
      <alignment horizontal="center" vertical="center" wrapText="1" readingOrder="1"/>
      <protection locked="0"/>
    </xf>
    <xf numFmtId="4" fontId="7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>
      <alignment horizontal="left" vertical="top"/>
    </xf>
    <xf numFmtId="4" fontId="7" fillId="0" borderId="3" xfId="0" applyNumberFormat="1" applyFont="1" applyFill="1" applyBorder="1" applyAlignment="1">
      <alignment horizontal="right" vertical="center" readingOrder="1"/>
    </xf>
    <xf numFmtId="0" fontId="7" fillId="0" borderId="8" xfId="0" applyFont="1" applyFill="1" applyBorder="1" applyAlignment="1" applyProtection="1">
      <alignment horizontal="left" vertical="top" wrapText="1" readingOrder="1"/>
      <protection locked="0"/>
    </xf>
    <xf numFmtId="0" fontId="7" fillId="0" borderId="8" xfId="0" applyFont="1" applyFill="1" applyBorder="1" applyAlignment="1" applyProtection="1">
      <alignment horizontal="center" vertical="center" wrapText="1" readingOrder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20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Normalno" xfId="0" builtinId="0"/>
    <cellStyle name="Obično 10" xfId="8"/>
    <cellStyle name="Obično 3" xfId="3"/>
    <cellStyle name="Obično 4" xfId="4"/>
    <cellStyle name="Obično 5" xfId="2"/>
    <cellStyle name="Obično 6" xfId="1"/>
    <cellStyle name="Obično 7" xfId="5"/>
    <cellStyle name="Obično 8" xfId="6"/>
    <cellStyle name="Obično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opLeftCell="A13" zoomScale="80" zoomScaleNormal="80" workbookViewId="0">
      <selection activeCell="M13" sqref="M13"/>
    </sheetView>
  </sheetViews>
  <sheetFormatPr defaultRowHeight="15" x14ac:dyDescent="0.25"/>
  <cols>
    <col min="6" max="8" width="25.28515625" customWidth="1"/>
    <col min="9" max="9" width="20.140625" bestFit="1" customWidth="1"/>
    <col min="10" max="10" width="25" bestFit="1" customWidth="1"/>
    <col min="11" max="12" width="15.7109375" customWidth="1"/>
    <col min="13" max="13" width="25.28515625" customWidth="1"/>
  </cols>
  <sheetData>
    <row r="1" spans="2:13" ht="42" customHeight="1" x14ac:dyDescent="0.25">
      <c r="B1" s="170" t="s">
        <v>21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9"/>
    </row>
    <row r="2" spans="2:13" ht="18" customHeight="1" x14ac:dyDescent="0.25">
      <c r="B2" s="3"/>
      <c r="C2" s="3"/>
      <c r="D2" s="3"/>
      <c r="E2" s="3"/>
      <c r="F2" s="3"/>
      <c r="G2" s="18"/>
      <c r="H2" s="3"/>
      <c r="I2" s="18"/>
      <c r="J2" s="3"/>
      <c r="K2" s="3"/>
      <c r="L2" s="18"/>
      <c r="M2" s="3"/>
    </row>
    <row r="3" spans="2:13" ht="15.75" customHeight="1" x14ac:dyDescent="0.25">
      <c r="B3" s="170" t="s">
        <v>11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28"/>
    </row>
    <row r="4" spans="2:13" ht="18" x14ac:dyDescent="0.25">
      <c r="B4" s="3"/>
      <c r="C4" s="3"/>
      <c r="D4" s="3"/>
      <c r="E4" s="3"/>
      <c r="F4" s="3"/>
      <c r="G4" s="18"/>
      <c r="H4" s="3"/>
      <c r="I4" s="18"/>
      <c r="J4" s="3"/>
      <c r="K4" s="3"/>
      <c r="L4" s="18"/>
      <c r="M4" s="4"/>
    </row>
    <row r="5" spans="2:13" ht="18" customHeight="1" x14ac:dyDescent="0.25">
      <c r="B5" s="170" t="s">
        <v>52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27"/>
    </row>
    <row r="6" spans="2:13" ht="18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27"/>
    </row>
    <row r="7" spans="2:13" ht="18" customHeight="1" x14ac:dyDescent="0.25">
      <c r="B7" s="160" t="s">
        <v>68</v>
      </c>
      <c r="C7" s="160"/>
      <c r="D7" s="160"/>
      <c r="E7" s="160"/>
      <c r="F7" s="160"/>
      <c r="G7" s="5"/>
      <c r="H7" s="6"/>
      <c r="I7" s="6"/>
      <c r="J7" s="6"/>
      <c r="K7" s="33"/>
      <c r="L7" s="33"/>
    </row>
    <row r="8" spans="2:13" ht="25.5" x14ac:dyDescent="0.25">
      <c r="B8" s="163" t="s">
        <v>7</v>
      </c>
      <c r="C8" s="163"/>
      <c r="D8" s="163"/>
      <c r="E8" s="163"/>
      <c r="F8" s="163"/>
      <c r="G8" s="31" t="s">
        <v>55</v>
      </c>
      <c r="H8" s="31" t="s">
        <v>51</v>
      </c>
      <c r="I8" s="31" t="s">
        <v>48</v>
      </c>
      <c r="J8" s="31" t="s">
        <v>56</v>
      </c>
      <c r="K8" s="31" t="s">
        <v>24</v>
      </c>
      <c r="L8" s="31" t="s">
        <v>49</v>
      </c>
    </row>
    <row r="9" spans="2:13" x14ac:dyDescent="0.25">
      <c r="B9" s="177">
        <v>1</v>
      </c>
      <c r="C9" s="177"/>
      <c r="D9" s="177"/>
      <c r="E9" s="177"/>
      <c r="F9" s="178"/>
      <c r="G9" s="37">
        <v>2</v>
      </c>
      <c r="H9" s="36">
        <v>3</v>
      </c>
      <c r="I9" s="36">
        <v>4</v>
      </c>
      <c r="J9" s="36">
        <v>5</v>
      </c>
      <c r="K9" s="36" t="s">
        <v>35</v>
      </c>
      <c r="L9" s="36" t="s">
        <v>69</v>
      </c>
    </row>
    <row r="10" spans="2:13" x14ac:dyDescent="0.25">
      <c r="B10" s="161" t="s">
        <v>26</v>
      </c>
      <c r="C10" s="162"/>
      <c r="D10" s="162"/>
      <c r="E10" s="162"/>
      <c r="F10" s="175"/>
      <c r="G10" s="53">
        <v>260284.68511513702</v>
      </c>
      <c r="H10" s="53">
        <v>560005</v>
      </c>
      <c r="I10" s="53">
        <v>0</v>
      </c>
      <c r="J10" s="53">
        <v>292690.71999999997</v>
      </c>
      <c r="K10" s="54">
        <f>J10/G10*100</f>
        <v>112.45022728499301</v>
      </c>
      <c r="L10" s="55">
        <f>J10/H10*100</f>
        <v>52.265733341666589</v>
      </c>
    </row>
    <row r="11" spans="2:13" x14ac:dyDescent="0.25">
      <c r="B11" s="176" t="s">
        <v>25</v>
      </c>
      <c r="C11" s="175"/>
      <c r="D11" s="175"/>
      <c r="E11" s="175"/>
      <c r="F11" s="175"/>
      <c r="G11" s="53"/>
      <c r="H11" s="53">
        <v>66</v>
      </c>
      <c r="I11" s="53"/>
      <c r="J11" s="53">
        <v>0</v>
      </c>
      <c r="K11" s="54">
        <v>0</v>
      </c>
      <c r="L11" s="55">
        <f t="shared" ref="L11:L15" si="0">J11/H11*100</f>
        <v>0</v>
      </c>
    </row>
    <row r="12" spans="2:13" x14ac:dyDescent="0.25">
      <c r="B12" s="172" t="s">
        <v>0</v>
      </c>
      <c r="C12" s="173"/>
      <c r="D12" s="173"/>
      <c r="E12" s="173"/>
      <c r="F12" s="174"/>
      <c r="G12" s="53">
        <v>260284.68511513702</v>
      </c>
      <c r="H12" s="53">
        <f>SUM(H10:H11)</f>
        <v>560071</v>
      </c>
      <c r="I12" s="53">
        <v>0</v>
      </c>
      <c r="J12" s="53">
        <f>SUM(J10:J11)</f>
        <v>292690.71999999997</v>
      </c>
      <c r="K12" s="54">
        <f t="shared" ref="K12:K16" si="1">J12/G12*100</f>
        <v>112.45022728499301</v>
      </c>
      <c r="L12" s="55">
        <f t="shared" si="0"/>
        <v>52.259574232552652</v>
      </c>
    </row>
    <row r="13" spans="2:13" x14ac:dyDescent="0.25">
      <c r="B13" s="182" t="s">
        <v>27</v>
      </c>
      <c r="C13" s="162"/>
      <c r="D13" s="162"/>
      <c r="E13" s="162"/>
      <c r="F13" s="162"/>
      <c r="G13" s="53">
        <v>262785.21335191448</v>
      </c>
      <c r="H13" s="53">
        <v>533776</v>
      </c>
      <c r="I13" s="53">
        <v>0</v>
      </c>
      <c r="J13" s="53">
        <v>287380.65999999997</v>
      </c>
      <c r="K13" s="54">
        <f t="shared" si="1"/>
        <v>109.35952458449324</v>
      </c>
      <c r="L13" s="55">
        <f t="shared" si="0"/>
        <v>53.839187224603577</v>
      </c>
    </row>
    <row r="14" spans="2:13" x14ac:dyDescent="0.25">
      <c r="B14" s="180" t="s">
        <v>28</v>
      </c>
      <c r="C14" s="175"/>
      <c r="D14" s="175"/>
      <c r="E14" s="175"/>
      <c r="F14" s="175"/>
      <c r="G14" s="53">
        <v>3945.8490941668324</v>
      </c>
      <c r="H14" s="53">
        <v>26295</v>
      </c>
      <c r="I14" s="53">
        <v>0</v>
      </c>
      <c r="J14" s="53">
        <v>0</v>
      </c>
      <c r="K14" s="54">
        <f t="shared" si="1"/>
        <v>0</v>
      </c>
      <c r="L14" s="55">
        <f t="shared" si="0"/>
        <v>0</v>
      </c>
    </row>
    <row r="15" spans="2:13" x14ac:dyDescent="0.25">
      <c r="B15" s="23" t="s">
        <v>1</v>
      </c>
      <c r="C15" s="24"/>
      <c r="D15" s="24"/>
      <c r="E15" s="24"/>
      <c r="F15" s="24"/>
      <c r="G15" s="53">
        <v>266731.06244608131</v>
      </c>
      <c r="H15" s="53">
        <f>SUM(H13:H14)</f>
        <v>560071</v>
      </c>
      <c r="I15" s="53">
        <v>0</v>
      </c>
      <c r="J15" s="53">
        <f>SUM(J13:J14)</f>
        <v>287380.65999999997</v>
      </c>
      <c r="K15" s="54">
        <f t="shared" si="1"/>
        <v>107.74172957755638</v>
      </c>
      <c r="L15" s="55">
        <f t="shared" si="0"/>
        <v>51.311469438696157</v>
      </c>
    </row>
    <row r="16" spans="2:13" x14ac:dyDescent="0.25">
      <c r="B16" s="181" t="s">
        <v>2</v>
      </c>
      <c r="C16" s="173"/>
      <c r="D16" s="173"/>
      <c r="E16" s="173"/>
      <c r="F16" s="173"/>
      <c r="G16" s="53">
        <v>-6446.3773309443195</v>
      </c>
      <c r="H16" s="53">
        <f>H12-H15</f>
        <v>0</v>
      </c>
      <c r="I16" s="53">
        <f>I12-I15</f>
        <v>0</v>
      </c>
      <c r="J16" s="53">
        <f>J12-J15</f>
        <v>5310.0599999999977</v>
      </c>
      <c r="K16" s="54">
        <f t="shared" si="1"/>
        <v>-82.372776637047025</v>
      </c>
      <c r="L16" s="55">
        <v>0</v>
      </c>
    </row>
    <row r="17" spans="1:49" ht="18" x14ac:dyDescent="0.25">
      <c r="B17" s="18"/>
      <c r="C17" s="17"/>
      <c r="D17" s="17"/>
      <c r="E17" s="17"/>
      <c r="F17" s="17"/>
      <c r="G17" s="17"/>
      <c r="H17" s="17"/>
      <c r="I17" s="17"/>
      <c r="J17" s="17"/>
      <c r="K17" s="1"/>
      <c r="L17" s="1"/>
      <c r="M17" s="1"/>
    </row>
    <row r="18" spans="1:49" ht="18" customHeight="1" x14ac:dyDescent="0.25">
      <c r="B18" s="160" t="s">
        <v>62</v>
      </c>
      <c r="C18" s="160"/>
      <c r="D18" s="160"/>
      <c r="E18" s="160"/>
      <c r="F18" s="160"/>
      <c r="G18" s="17"/>
      <c r="H18" s="7"/>
      <c r="I18" s="17"/>
      <c r="J18" s="7"/>
      <c r="K18" s="1"/>
      <c r="L18" s="1"/>
      <c r="M18" s="1"/>
    </row>
    <row r="19" spans="1:49" ht="25.5" x14ac:dyDescent="0.25">
      <c r="B19" s="163" t="s">
        <v>7</v>
      </c>
      <c r="C19" s="163"/>
      <c r="D19" s="163"/>
      <c r="E19" s="163"/>
      <c r="F19" s="163"/>
      <c r="G19" s="31" t="s">
        <v>55</v>
      </c>
      <c r="H19" s="2" t="s">
        <v>51</v>
      </c>
      <c r="I19" s="2" t="s">
        <v>48</v>
      </c>
      <c r="J19" s="2" t="s">
        <v>56</v>
      </c>
      <c r="K19" s="2" t="s">
        <v>24</v>
      </c>
      <c r="L19" s="2" t="s">
        <v>49</v>
      </c>
    </row>
    <row r="20" spans="1:49" x14ac:dyDescent="0.25">
      <c r="B20" s="164">
        <v>1</v>
      </c>
      <c r="C20" s="165"/>
      <c r="D20" s="165"/>
      <c r="E20" s="165"/>
      <c r="F20" s="165"/>
      <c r="G20" s="38">
        <v>2</v>
      </c>
      <c r="H20" s="36">
        <v>3</v>
      </c>
      <c r="I20" s="36">
        <v>4</v>
      </c>
      <c r="J20" s="36">
        <v>5</v>
      </c>
      <c r="K20" s="36" t="s">
        <v>35</v>
      </c>
      <c r="L20" s="36" t="s">
        <v>69</v>
      </c>
    </row>
    <row r="21" spans="1:49" ht="15.75" customHeight="1" x14ac:dyDescent="0.25">
      <c r="B21" s="161" t="s">
        <v>29</v>
      </c>
      <c r="C21" s="166"/>
      <c r="D21" s="166"/>
      <c r="E21" s="166"/>
      <c r="F21" s="166"/>
      <c r="G21" s="53">
        <v>0</v>
      </c>
      <c r="H21" s="53">
        <v>0</v>
      </c>
      <c r="I21" s="53">
        <v>0</v>
      </c>
      <c r="J21" s="53">
        <v>0</v>
      </c>
      <c r="K21" s="54">
        <v>0</v>
      </c>
      <c r="L21" s="55">
        <v>0</v>
      </c>
    </row>
    <row r="22" spans="1:49" x14ac:dyDescent="0.25">
      <c r="B22" s="161" t="s">
        <v>30</v>
      </c>
      <c r="C22" s="162"/>
      <c r="D22" s="162"/>
      <c r="E22" s="162"/>
      <c r="F22" s="162"/>
      <c r="G22" s="53">
        <v>0</v>
      </c>
      <c r="H22" s="53">
        <v>0</v>
      </c>
      <c r="I22" s="53">
        <v>0</v>
      </c>
      <c r="J22" s="53">
        <v>0</v>
      </c>
      <c r="K22" s="54">
        <v>0</v>
      </c>
      <c r="L22" s="55">
        <v>0</v>
      </c>
    </row>
    <row r="23" spans="1:49" ht="15" customHeight="1" x14ac:dyDescent="0.25">
      <c r="B23" s="167" t="s">
        <v>50</v>
      </c>
      <c r="C23" s="168"/>
      <c r="D23" s="168"/>
      <c r="E23" s="168"/>
      <c r="F23" s="169"/>
      <c r="G23" s="53">
        <f>G21-G22</f>
        <v>0</v>
      </c>
      <c r="H23" s="53">
        <f>H21-H22</f>
        <v>0</v>
      </c>
      <c r="I23" s="53">
        <f>I21-I22</f>
        <v>0</v>
      </c>
      <c r="J23" s="53">
        <f>J21-J22</f>
        <v>0</v>
      </c>
      <c r="K23" s="54">
        <v>0</v>
      </c>
      <c r="L23" s="55">
        <v>0</v>
      </c>
    </row>
    <row r="24" spans="1:49" s="42" customFormat="1" ht="15" customHeight="1" x14ac:dyDescent="0.25">
      <c r="A24"/>
      <c r="B24" s="161" t="s">
        <v>16</v>
      </c>
      <c r="C24" s="162"/>
      <c r="D24" s="162"/>
      <c r="E24" s="162"/>
      <c r="F24" s="162"/>
      <c r="G24" s="30"/>
      <c r="H24" s="22"/>
      <c r="I24" s="22"/>
      <c r="J24" s="53">
        <v>2067.6999999999998</v>
      </c>
      <c r="K24" s="22"/>
      <c r="L24" s="2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2" customFormat="1" ht="15" customHeight="1" x14ac:dyDescent="0.25">
      <c r="A25"/>
      <c r="B25" s="161" t="s">
        <v>61</v>
      </c>
      <c r="C25" s="162"/>
      <c r="D25" s="162"/>
      <c r="E25" s="162"/>
      <c r="F25" s="162"/>
      <c r="G25" s="30"/>
      <c r="H25" s="22"/>
      <c r="I25" s="22"/>
      <c r="J25" s="22"/>
      <c r="K25" s="22"/>
      <c r="L25" s="2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1" customFormat="1" x14ac:dyDescent="0.25">
      <c r="A26" s="49"/>
      <c r="B26" s="167" t="s">
        <v>63</v>
      </c>
      <c r="C26" s="168"/>
      <c r="D26" s="168"/>
      <c r="E26" s="168"/>
      <c r="F26" s="169"/>
      <c r="G26" s="40"/>
      <c r="H26" s="50"/>
      <c r="I26" s="50"/>
      <c r="J26" s="50"/>
      <c r="K26" s="50"/>
      <c r="L26" s="50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</row>
    <row r="27" spans="1:49" x14ac:dyDescent="0.25">
      <c r="B27" s="179" t="s">
        <v>64</v>
      </c>
      <c r="C27" s="179"/>
      <c r="D27" s="179"/>
      <c r="E27" s="179"/>
      <c r="F27" s="179"/>
      <c r="G27" s="56">
        <f>G16+G24+G26</f>
        <v>-6446.3773309443195</v>
      </c>
      <c r="H27" s="56">
        <f>H16+H24+H26</f>
        <v>0</v>
      </c>
      <c r="I27" s="56">
        <f>I16+I24+I26</f>
        <v>0</v>
      </c>
      <c r="J27" s="56">
        <f>J16+J24+J26</f>
        <v>7377.7599999999975</v>
      </c>
      <c r="K27" s="54">
        <f>J27/G27*100</f>
        <v>-114.44815624714977</v>
      </c>
      <c r="L27" s="55">
        <v>0</v>
      </c>
    </row>
    <row r="29" spans="1:49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9"/>
    </row>
    <row r="30" spans="1:49" x14ac:dyDescent="0.25">
      <c r="B30" s="159" t="s">
        <v>65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</row>
    <row r="31" spans="1:49" ht="15" customHeight="1" x14ac:dyDescent="0.25">
      <c r="B31" s="159" t="s">
        <v>66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49" ht="15" customHeight="1" x14ac:dyDescent="0.25">
      <c r="B32" s="159" t="s">
        <v>57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</row>
    <row r="33" spans="2:12" ht="36.75" customHeight="1" x14ac:dyDescent="0.25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</row>
    <row r="34" spans="2:12" ht="15" customHeight="1" x14ac:dyDescent="0.25">
      <c r="B34" s="171" t="s">
        <v>67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</row>
    <row r="35" spans="2:12" x14ac:dyDescent="0.25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3"/>
  <sheetViews>
    <sheetView zoomScale="80" zoomScaleNormal="80" workbookViewId="0">
      <selection activeCell="N10" sqref="N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3" ht="18" x14ac:dyDescent="0.25">
      <c r="B1" s="3"/>
      <c r="C1" s="3"/>
      <c r="D1" s="3"/>
      <c r="E1" s="18"/>
      <c r="F1" s="3"/>
      <c r="G1" s="3"/>
      <c r="H1" s="3"/>
      <c r="I1" s="3"/>
      <c r="J1" s="3"/>
      <c r="K1" s="3"/>
      <c r="L1" s="18"/>
    </row>
    <row r="2" spans="2:13" ht="15.75" customHeight="1" x14ac:dyDescent="0.25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2:13" ht="18" x14ac:dyDescent="0.25">
      <c r="B3" s="3"/>
      <c r="C3" s="3"/>
      <c r="D3" s="3"/>
      <c r="E3" s="18"/>
      <c r="F3" s="3"/>
      <c r="G3" s="3"/>
      <c r="H3" s="3"/>
      <c r="I3" s="3"/>
      <c r="J3" s="4"/>
      <c r="K3" s="4"/>
      <c r="L3" s="4"/>
    </row>
    <row r="4" spans="2:13" ht="15.75" customHeight="1" x14ac:dyDescent="0.25">
      <c r="B4" s="170" t="s">
        <v>54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3" ht="18" x14ac:dyDescent="0.25">
      <c r="B5" s="3"/>
      <c r="C5" s="3"/>
      <c r="D5" s="3"/>
      <c r="E5" s="18"/>
      <c r="F5" s="3"/>
      <c r="G5" s="3"/>
      <c r="H5" s="3"/>
      <c r="I5" s="3"/>
      <c r="J5" s="4"/>
      <c r="K5" s="4"/>
      <c r="L5" s="4"/>
    </row>
    <row r="6" spans="2:13" ht="15.75" customHeight="1" x14ac:dyDescent="0.25">
      <c r="B6" s="170" t="s">
        <v>36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</row>
    <row r="7" spans="2:13" ht="18" x14ac:dyDescent="0.25">
      <c r="B7" s="3"/>
      <c r="C7" s="3"/>
      <c r="D7" s="3"/>
      <c r="E7" s="18"/>
      <c r="F7" s="3"/>
      <c r="G7" s="3"/>
      <c r="H7" s="3"/>
      <c r="I7" s="3"/>
      <c r="J7" s="4"/>
      <c r="K7" s="4"/>
      <c r="L7" s="4"/>
    </row>
    <row r="8" spans="2:13" ht="45" customHeight="1" x14ac:dyDescent="0.25">
      <c r="B8" s="186" t="s">
        <v>7</v>
      </c>
      <c r="C8" s="187"/>
      <c r="D8" s="187"/>
      <c r="E8" s="187"/>
      <c r="F8" s="188"/>
      <c r="G8" s="41" t="s">
        <v>22</v>
      </c>
      <c r="H8" s="41" t="s">
        <v>51</v>
      </c>
      <c r="I8" s="41" t="s">
        <v>48</v>
      </c>
      <c r="J8" s="41" t="s">
        <v>23</v>
      </c>
      <c r="K8" s="41" t="s">
        <v>24</v>
      </c>
      <c r="L8" s="41" t="s">
        <v>49</v>
      </c>
    </row>
    <row r="9" spans="2:13" x14ac:dyDescent="0.25">
      <c r="B9" s="183">
        <v>1</v>
      </c>
      <c r="C9" s="184"/>
      <c r="D9" s="184"/>
      <c r="E9" s="184"/>
      <c r="F9" s="185"/>
      <c r="G9" s="43">
        <v>2</v>
      </c>
      <c r="H9" s="43">
        <v>3</v>
      </c>
      <c r="I9" s="43">
        <v>4</v>
      </c>
      <c r="J9" s="43">
        <v>5</v>
      </c>
      <c r="K9" s="43" t="s">
        <v>35</v>
      </c>
      <c r="L9" s="43" t="s">
        <v>69</v>
      </c>
    </row>
    <row r="10" spans="2:13" s="73" customFormat="1" x14ac:dyDescent="0.25">
      <c r="B10" s="10">
        <v>6</v>
      </c>
      <c r="C10" s="10"/>
      <c r="D10" s="10"/>
      <c r="E10" s="10"/>
      <c r="F10" s="66" t="s">
        <v>3</v>
      </c>
      <c r="G10" s="57">
        <v>260284.68511513702</v>
      </c>
      <c r="H10" s="57">
        <v>560005</v>
      </c>
      <c r="I10" s="57">
        <v>0</v>
      </c>
      <c r="J10" s="57">
        <v>292690.72000000003</v>
      </c>
      <c r="K10" s="57">
        <f>J10/G10*100</f>
        <v>112.45022728499303</v>
      </c>
      <c r="L10" s="57">
        <f>J10/H10*100</f>
        <v>52.265733341666596</v>
      </c>
      <c r="M10" s="75"/>
    </row>
    <row r="11" spans="2:13" s="73" customFormat="1" ht="25.5" x14ac:dyDescent="0.25">
      <c r="B11" s="10"/>
      <c r="C11" s="10">
        <v>63</v>
      </c>
      <c r="D11" s="10"/>
      <c r="E11" s="10"/>
      <c r="F11" s="66" t="s">
        <v>15</v>
      </c>
      <c r="G11" s="57">
        <v>226554.09781670981</v>
      </c>
      <c r="H11" s="57">
        <v>499273</v>
      </c>
      <c r="I11" s="57">
        <v>0</v>
      </c>
      <c r="J11" s="57">
        <v>263272.52</v>
      </c>
      <c r="K11" s="57">
        <f t="shared" ref="K11:K43" si="0">J11/G11*100</f>
        <v>116.20735291797577</v>
      </c>
      <c r="L11" s="57">
        <f t="shared" ref="L11:L43" si="1">J11/H11*100</f>
        <v>52.731175128637041</v>
      </c>
      <c r="M11" s="75"/>
    </row>
    <row r="12" spans="2:13" s="73" customFormat="1" x14ac:dyDescent="0.25">
      <c r="B12" s="10"/>
      <c r="C12" s="10"/>
      <c r="D12" s="10">
        <v>634</v>
      </c>
      <c r="E12" s="10"/>
      <c r="F12" s="66" t="s">
        <v>70</v>
      </c>
      <c r="G12" s="57">
        <v>0</v>
      </c>
      <c r="H12" s="57">
        <v>40500</v>
      </c>
      <c r="I12" s="57">
        <v>0</v>
      </c>
      <c r="J12" s="57">
        <v>0</v>
      </c>
      <c r="K12" s="57">
        <v>0</v>
      </c>
      <c r="L12" s="57">
        <f t="shared" si="1"/>
        <v>0</v>
      </c>
      <c r="M12" s="75"/>
    </row>
    <row r="13" spans="2:13" x14ac:dyDescent="0.25">
      <c r="B13" s="11"/>
      <c r="C13" s="11"/>
      <c r="D13" s="11"/>
      <c r="E13" s="11">
        <v>6341</v>
      </c>
      <c r="F13" s="67" t="s">
        <v>71</v>
      </c>
      <c r="G13" s="60">
        <v>0</v>
      </c>
      <c r="H13" s="60"/>
      <c r="I13" s="60">
        <v>0</v>
      </c>
      <c r="J13" s="60">
        <v>0</v>
      </c>
      <c r="K13" s="60">
        <v>0</v>
      </c>
      <c r="L13" s="60">
        <v>0</v>
      </c>
      <c r="M13" s="68"/>
    </row>
    <row r="14" spans="2:13" s="73" customFormat="1" ht="25.5" x14ac:dyDescent="0.25">
      <c r="B14" s="21"/>
      <c r="C14" s="21"/>
      <c r="D14" s="21">
        <v>636</v>
      </c>
      <c r="E14" s="21"/>
      <c r="F14" s="66" t="s">
        <v>72</v>
      </c>
      <c r="G14" s="57">
        <v>226554.09781670981</v>
      </c>
      <c r="H14" s="57">
        <v>453699</v>
      </c>
      <c r="I14" s="57">
        <v>0</v>
      </c>
      <c r="J14" s="57">
        <v>263272.52</v>
      </c>
      <c r="K14" s="57">
        <f t="shared" si="0"/>
        <v>116.20735291797577</v>
      </c>
      <c r="L14" s="57">
        <f t="shared" si="1"/>
        <v>58.028014167983621</v>
      </c>
      <c r="M14" s="75"/>
    </row>
    <row r="15" spans="2:13" ht="25.5" x14ac:dyDescent="0.25">
      <c r="B15" s="11"/>
      <c r="C15" s="11"/>
      <c r="D15" s="12"/>
      <c r="E15" s="12">
        <v>6361</v>
      </c>
      <c r="F15" s="67" t="s">
        <v>73</v>
      </c>
      <c r="G15" s="60">
        <v>226190.10551463268</v>
      </c>
      <c r="H15" s="60"/>
      <c r="I15" s="60">
        <v>0</v>
      </c>
      <c r="J15" s="60">
        <v>263272.52</v>
      </c>
      <c r="K15" s="60">
        <f t="shared" si="0"/>
        <v>116.39435748128619</v>
      </c>
      <c r="L15" s="60">
        <v>0</v>
      </c>
      <c r="M15" s="68"/>
    </row>
    <row r="16" spans="2:13" ht="25.5" x14ac:dyDescent="0.25">
      <c r="B16" s="11"/>
      <c r="C16" s="11"/>
      <c r="D16" s="12"/>
      <c r="E16" s="12">
        <v>6362</v>
      </c>
      <c r="F16" s="67" t="s">
        <v>74</v>
      </c>
      <c r="G16" s="60">
        <v>363.99230207711196</v>
      </c>
      <c r="H16" s="60"/>
      <c r="I16" s="60">
        <v>0</v>
      </c>
      <c r="J16" s="60">
        <v>0</v>
      </c>
      <c r="K16" s="60">
        <f t="shared" si="0"/>
        <v>0</v>
      </c>
      <c r="L16" s="60">
        <v>0</v>
      </c>
      <c r="M16" s="68"/>
    </row>
    <row r="17" spans="2:13" s="73" customFormat="1" x14ac:dyDescent="0.25">
      <c r="B17" s="21"/>
      <c r="C17" s="21"/>
      <c r="D17" s="74">
        <v>638</v>
      </c>
      <c r="E17" s="74"/>
      <c r="F17" s="66" t="s">
        <v>75</v>
      </c>
      <c r="G17" s="57">
        <v>0</v>
      </c>
      <c r="H17" s="57">
        <v>5074</v>
      </c>
      <c r="I17" s="57">
        <v>0</v>
      </c>
      <c r="J17" s="57">
        <v>0</v>
      </c>
      <c r="K17" s="57">
        <v>0</v>
      </c>
      <c r="L17" s="57">
        <f t="shared" si="1"/>
        <v>0</v>
      </c>
      <c r="M17" s="75"/>
    </row>
    <row r="18" spans="2:13" x14ac:dyDescent="0.25">
      <c r="B18" s="11"/>
      <c r="C18" s="21"/>
      <c r="D18" s="12"/>
      <c r="E18" s="12">
        <v>6381</v>
      </c>
      <c r="F18" s="67" t="s">
        <v>76</v>
      </c>
      <c r="G18" s="60">
        <v>0</v>
      </c>
      <c r="H18" s="60"/>
      <c r="I18" s="60">
        <v>0</v>
      </c>
      <c r="J18" s="60">
        <v>0</v>
      </c>
      <c r="K18" s="57">
        <v>0</v>
      </c>
      <c r="L18" s="57">
        <v>0</v>
      </c>
      <c r="M18" s="68"/>
    </row>
    <row r="19" spans="2:13" s="73" customFormat="1" x14ac:dyDescent="0.25">
      <c r="B19" s="21"/>
      <c r="C19" s="21">
        <v>64</v>
      </c>
      <c r="D19" s="74"/>
      <c r="E19" s="74"/>
      <c r="F19" s="66" t="s">
        <v>77</v>
      </c>
      <c r="G19" s="57">
        <v>2.1235649346340167E-2</v>
      </c>
      <c r="H19" s="57">
        <v>0</v>
      </c>
      <c r="I19" s="57">
        <v>0</v>
      </c>
      <c r="J19" s="57">
        <v>0</v>
      </c>
      <c r="K19" s="57">
        <f t="shared" si="0"/>
        <v>0</v>
      </c>
      <c r="L19" s="57">
        <v>0</v>
      </c>
      <c r="M19" s="75"/>
    </row>
    <row r="20" spans="2:13" s="73" customFormat="1" x14ac:dyDescent="0.25">
      <c r="B20" s="21"/>
      <c r="C20" s="21"/>
      <c r="D20" s="74">
        <v>641</v>
      </c>
      <c r="E20" s="74"/>
      <c r="F20" s="66" t="s">
        <v>78</v>
      </c>
      <c r="G20" s="57">
        <v>2.1235649346340167E-2</v>
      </c>
      <c r="H20" s="57">
        <v>0</v>
      </c>
      <c r="I20" s="57">
        <v>0</v>
      </c>
      <c r="J20" s="57">
        <v>0</v>
      </c>
      <c r="K20" s="57">
        <f t="shared" si="0"/>
        <v>0</v>
      </c>
      <c r="L20" s="57">
        <v>0</v>
      </c>
      <c r="M20" s="75"/>
    </row>
    <row r="21" spans="2:13" ht="30.75" customHeight="1" x14ac:dyDescent="0.25">
      <c r="B21" s="11"/>
      <c r="C21" s="11"/>
      <c r="D21" s="12"/>
      <c r="E21" s="12">
        <v>6413</v>
      </c>
      <c r="F21" s="67" t="s">
        <v>79</v>
      </c>
      <c r="G21" s="60">
        <v>2.1235649346340167E-2</v>
      </c>
      <c r="H21" s="60"/>
      <c r="I21" s="60">
        <v>0</v>
      </c>
      <c r="J21" s="60">
        <v>0</v>
      </c>
      <c r="K21" s="60">
        <f t="shared" si="0"/>
        <v>0</v>
      </c>
      <c r="L21" s="60">
        <v>0</v>
      </c>
      <c r="M21" s="68"/>
    </row>
    <row r="22" spans="2:13" s="73" customFormat="1" x14ac:dyDescent="0.25">
      <c r="B22" s="21"/>
      <c r="C22" s="21"/>
      <c r="D22" s="21">
        <v>642</v>
      </c>
      <c r="E22" s="21"/>
      <c r="F22" s="66" t="s">
        <v>80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75"/>
    </row>
    <row r="23" spans="2:13" x14ac:dyDescent="0.25">
      <c r="B23" s="11"/>
      <c r="C23" s="11"/>
      <c r="D23" s="11"/>
      <c r="E23" s="11">
        <v>6422</v>
      </c>
      <c r="F23" s="67" t="s">
        <v>81</v>
      </c>
      <c r="G23" s="60">
        <v>0</v>
      </c>
      <c r="H23" s="60"/>
      <c r="I23" s="60">
        <v>0</v>
      </c>
      <c r="J23" s="60">
        <v>0</v>
      </c>
      <c r="K23" s="60">
        <v>0</v>
      </c>
      <c r="L23" s="60">
        <v>0</v>
      </c>
      <c r="M23" s="68"/>
    </row>
    <row r="24" spans="2:13" s="73" customFormat="1" ht="25.5" x14ac:dyDescent="0.25">
      <c r="B24" s="21"/>
      <c r="C24" s="21">
        <v>65</v>
      </c>
      <c r="D24" s="21"/>
      <c r="E24" s="21"/>
      <c r="F24" s="76" t="s">
        <v>82</v>
      </c>
      <c r="G24" s="62">
        <v>10896.948702634547</v>
      </c>
      <c r="H24" s="62">
        <v>22656</v>
      </c>
      <c r="I24" s="62">
        <v>0</v>
      </c>
      <c r="J24" s="77">
        <v>5527</v>
      </c>
      <c r="K24" s="57">
        <f t="shared" si="0"/>
        <v>50.720620522548131</v>
      </c>
      <c r="L24" s="57">
        <f t="shared" si="1"/>
        <v>24.395303672316384</v>
      </c>
      <c r="M24" s="75"/>
    </row>
    <row r="25" spans="2:13" s="73" customFormat="1" x14ac:dyDescent="0.25">
      <c r="B25" s="21"/>
      <c r="C25" s="21"/>
      <c r="D25" s="21">
        <v>652</v>
      </c>
      <c r="E25" s="21"/>
      <c r="F25" s="76" t="s">
        <v>83</v>
      </c>
      <c r="G25" s="62">
        <v>10896.948702634547</v>
      </c>
      <c r="H25" s="62">
        <v>22656</v>
      </c>
      <c r="I25" s="62">
        <v>0</v>
      </c>
      <c r="J25" s="77">
        <v>5527</v>
      </c>
      <c r="K25" s="57">
        <f t="shared" si="0"/>
        <v>50.720620522548131</v>
      </c>
      <c r="L25" s="57">
        <f t="shared" si="1"/>
        <v>24.395303672316384</v>
      </c>
      <c r="M25" s="75"/>
    </row>
    <row r="26" spans="2:13" x14ac:dyDescent="0.25">
      <c r="B26" s="11"/>
      <c r="C26" s="11"/>
      <c r="D26" s="11"/>
      <c r="E26" s="11">
        <v>6526</v>
      </c>
      <c r="F26" s="26" t="s">
        <v>84</v>
      </c>
      <c r="G26" s="63">
        <v>10896.948702634547</v>
      </c>
      <c r="H26" s="63"/>
      <c r="I26" s="63">
        <v>0</v>
      </c>
      <c r="J26" s="65">
        <v>5527</v>
      </c>
      <c r="K26" s="60">
        <f t="shared" si="0"/>
        <v>50.720620522548131</v>
      </c>
      <c r="L26" s="60">
        <v>0</v>
      </c>
      <c r="M26" s="68"/>
    </row>
    <row r="27" spans="2:13" s="73" customFormat="1" ht="25.5" x14ac:dyDescent="0.25">
      <c r="B27" s="21"/>
      <c r="C27" s="21">
        <v>66</v>
      </c>
      <c r="D27" s="21"/>
      <c r="E27" s="21"/>
      <c r="F27" s="76" t="s">
        <v>85</v>
      </c>
      <c r="G27" s="62">
        <v>342.95573694339373</v>
      </c>
      <c r="H27" s="62">
        <v>2666</v>
      </c>
      <c r="I27" s="62">
        <v>0</v>
      </c>
      <c r="J27" s="77">
        <v>0</v>
      </c>
      <c r="K27" s="57">
        <f t="shared" si="0"/>
        <v>0</v>
      </c>
      <c r="L27" s="57">
        <f t="shared" si="1"/>
        <v>0</v>
      </c>
      <c r="M27" s="75"/>
    </row>
    <row r="28" spans="2:13" s="73" customFormat="1" x14ac:dyDescent="0.25">
      <c r="B28" s="21"/>
      <c r="C28" s="21"/>
      <c r="D28" s="21">
        <v>661</v>
      </c>
      <c r="E28" s="21"/>
      <c r="F28" s="76" t="s">
        <v>86</v>
      </c>
      <c r="G28" s="62">
        <v>342.95573694339373</v>
      </c>
      <c r="H28" s="62">
        <v>416</v>
      </c>
      <c r="I28" s="62">
        <v>0</v>
      </c>
      <c r="J28" s="77">
        <v>0</v>
      </c>
      <c r="K28" s="57">
        <f t="shared" si="0"/>
        <v>0</v>
      </c>
      <c r="L28" s="57">
        <f t="shared" si="1"/>
        <v>0</v>
      </c>
      <c r="M28" s="75"/>
    </row>
    <row r="29" spans="2:13" x14ac:dyDescent="0.25">
      <c r="B29" s="11"/>
      <c r="C29" s="11"/>
      <c r="D29" s="11"/>
      <c r="E29" s="11">
        <v>6615</v>
      </c>
      <c r="F29" s="26" t="s">
        <v>87</v>
      </c>
      <c r="G29" s="63">
        <v>342.95573694339373</v>
      </c>
      <c r="H29" s="63"/>
      <c r="I29" s="63">
        <v>0</v>
      </c>
      <c r="J29" s="65">
        <v>0</v>
      </c>
      <c r="K29" s="60">
        <f t="shared" si="0"/>
        <v>0</v>
      </c>
      <c r="L29" s="60">
        <v>0</v>
      </c>
      <c r="M29" s="68"/>
    </row>
    <row r="30" spans="2:13" s="73" customFormat="1" ht="25.5" x14ac:dyDescent="0.25">
      <c r="B30" s="21"/>
      <c r="C30" s="21"/>
      <c r="D30" s="21">
        <v>663</v>
      </c>
      <c r="E30" s="21"/>
      <c r="F30" s="76" t="s">
        <v>88</v>
      </c>
      <c r="G30" s="62">
        <v>0</v>
      </c>
      <c r="H30" s="62">
        <v>2250</v>
      </c>
      <c r="I30" s="62">
        <v>0</v>
      </c>
      <c r="J30" s="77">
        <v>0</v>
      </c>
      <c r="K30" s="57">
        <v>0</v>
      </c>
      <c r="L30" s="57">
        <f t="shared" si="1"/>
        <v>0</v>
      </c>
      <c r="M30" s="75"/>
    </row>
    <row r="31" spans="2:13" ht="36.75" customHeight="1" x14ac:dyDescent="0.25">
      <c r="B31" s="11"/>
      <c r="C31" s="11"/>
      <c r="D31" s="11"/>
      <c r="E31" s="11">
        <v>6631</v>
      </c>
      <c r="F31" s="26" t="s">
        <v>89</v>
      </c>
      <c r="G31" s="63">
        <v>0</v>
      </c>
      <c r="H31" s="63"/>
      <c r="I31" s="63">
        <v>0</v>
      </c>
      <c r="J31" s="65">
        <v>0</v>
      </c>
      <c r="K31" s="60">
        <v>0</v>
      </c>
      <c r="L31" s="60">
        <v>0</v>
      </c>
      <c r="M31" s="68"/>
    </row>
    <row r="32" spans="2:13" s="73" customFormat="1" ht="25.5" x14ac:dyDescent="0.25">
      <c r="B32" s="21"/>
      <c r="C32" s="21">
        <v>67</v>
      </c>
      <c r="D32" s="21"/>
      <c r="E32" s="21"/>
      <c r="F32" s="76" t="s">
        <v>90</v>
      </c>
      <c r="G32" s="62">
        <v>22490.661623199947</v>
      </c>
      <c r="H32" s="62">
        <v>35410</v>
      </c>
      <c r="I32" s="62">
        <v>0</v>
      </c>
      <c r="J32" s="77">
        <v>23891.200000000001</v>
      </c>
      <c r="K32" s="57">
        <f t="shared" si="0"/>
        <v>106.22719953847577</v>
      </c>
      <c r="L32" s="57">
        <f t="shared" si="1"/>
        <v>67.470206156452988</v>
      </c>
      <c r="M32" s="75"/>
    </row>
    <row r="33" spans="2:13" s="73" customFormat="1" ht="25.5" x14ac:dyDescent="0.25">
      <c r="B33" s="21"/>
      <c r="C33" s="21"/>
      <c r="D33" s="21">
        <v>671</v>
      </c>
      <c r="E33" s="21"/>
      <c r="F33" s="76" t="s">
        <v>91</v>
      </c>
      <c r="G33" s="62">
        <v>22490.661623199947</v>
      </c>
      <c r="H33" s="62">
        <v>35410</v>
      </c>
      <c r="I33" s="62">
        <v>0</v>
      </c>
      <c r="J33" s="77">
        <v>23891.200000000001</v>
      </c>
      <c r="K33" s="57">
        <f t="shared" si="0"/>
        <v>106.22719953847577</v>
      </c>
      <c r="L33" s="57">
        <f t="shared" si="1"/>
        <v>67.470206156452988</v>
      </c>
      <c r="M33" s="75"/>
    </row>
    <row r="34" spans="2:13" ht="25.5" x14ac:dyDescent="0.25">
      <c r="B34" s="11"/>
      <c r="C34" s="11"/>
      <c r="D34" s="11"/>
      <c r="E34" s="11">
        <v>6711</v>
      </c>
      <c r="F34" s="26" t="s">
        <v>92</v>
      </c>
      <c r="G34" s="63">
        <v>21647.871789767072</v>
      </c>
      <c r="H34" s="63"/>
      <c r="I34" s="63">
        <v>0</v>
      </c>
      <c r="J34" s="65">
        <v>23891.200000000001</v>
      </c>
      <c r="K34" s="60">
        <f t="shared" si="0"/>
        <v>110.36281179054907</v>
      </c>
      <c r="L34" s="60">
        <v>0</v>
      </c>
      <c r="M34" s="68"/>
    </row>
    <row r="35" spans="2:13" ht="34.5" customHeight="1" x14ac:dyDescent="0.25">
      <c r="B35" s="11"/>
      <c r="C35" s="11"/>
      <c r="D35" s="11"/>
      <c r="E35" s="11">
        <v>6712</v>
      </c>
      <c r="F35" s="26" t="s">
        <v>93</v>
      </c>
      <c r="G35" s="58">
        <v>842.78983343287541</v>
      </c>
      <c r="H35" s="58"/>
      <c r="I35" s="58">
        <v>0</v>
      </c>
      <c r="J35" s="59">
        <v>0</v>
      </c>
      <c r="K35" s="60">
        <f t="shared" si="0"/>
        <v>0</v>
      </c>
      <c r="L35" s="60">
        <v>0</v>
      </c>
    </row>
    <row r="36" spans="2:13" s="73" customFormat="1" x14ac:dyDescent="0.25">
      <c r="B36" s="78">
        <v>7</v>
      </c>
      <c r="C36" s="78"/>
      <c r="D36" s="78"/>
      <c r="E36" s="78"/>
      <c r="F36" s="78" t="s">
        <v>19</v>
      </c>
      <c r="G36" s="79">
        <v>0</v>
      </c>
      <c r="H36" s="79">
        <v>66</v>
      </c>
      <c r="I36" s="79">
        <v>0</v>
      </c>
      <c r="J36" s="79">
        <v>0</v>
      </c>
      <c r="K36" s="57">
        <v>0</v>
      </c>
      <c r="L36" s="57">
        <f t="shared" si="1"/>
        <v>0</v>
      </c>
    </row>
    <row r="37" spans="2:13" s="73" customFormat="1" ht="25.5" x14ac:dyDescent="0.25">
      <c r="B37" s="78"/>
      <c r="C37" s="78">
        <v>71</v>
      </c>
      <c r="D37" s="78"/>
      <c r="E37" s="78"/>
      <c r="F37" s="78" t="s">
        <v>94</v>
      </c>
      <c r="G37" s="79">
        <v>0</v>
      </c>
      <c r="H37" s="79">
        <v>0</v>
      </c>
      <c r="I37" s="79">
        <v>0</v>
      </c>
      <c r="J37" s="79">
        <v>0</v>
      </c>
      <c r="K37" s="57">
        <v>0</v>
      </c>
      <c r="L37" s="57">
        <v>0</v>
      </c>
    </row>
    <row r="38" spans="2:13" s="73" customFormat="1" ht="29.25" customHeight="1" x14ac:dyDescent="0.25">
      <c r="B38" s="78"/>
      <c r="C38" s="78"/>
      <c r="D38" s="78">
        <v>711</v>
      </c>
      <c r="E38" s="78"/>
      <c r="F38" s="78" t="s">
        <v>95</v>
      </c>
      <c r="G38" s="79">
        <v>0</v>
      </c>
      <c r="H38" s="79"/>
      <c r="I38" s="79">
        <v>0</v>
      </c>
      <c r="J38" s="79">
        <v>0</v>
      </c>
      <c r="K38" s="57">
        <v>0</v>
      </c>
      <c r="L38" s="57">
        <v>0</v>
      </c>
    </row>
    <row r="39" spans="2:13" s="73" customFormat="1" ht="25.5" x14ac:dyDescent="0.25">
      <c r="B39" s="78"/>
      <c r="C39" s="78">
        <v>72</v>
      </c>
      <c r="D39" s="78"/>
      <c r="E39" s="78"/>
      <c r="F39" s="78" t="s">
        <v>20</v>
      </c>
      <c r="G39" s="79">
        <v>0</v>
      </c>
      <c r="H39" s="79">
        <v>66</v>
      </c>
      <c r="I39" s="79">
        <v>0</v>
      </c>
      <c r="J39" s="79">
        <v>0</v>
      </c>
      <c r="K39" s="57">
        <v>0</v>
      </c>
      <c r="L39" s="57">
        <f t="shared" si="1"/>
        <v>0</v>
      </c>
    </row>
    <row r="40" spans="2:13" s="73" customFormat="1" x14ac:dyDescent="0.25">
      <c r="B40" s="78"/>
      <c r="C40" s="78"/>
      <c r="D40" s="78">
        <v>721</v>
      </c>
      <c r="E40" s="78"/>
      <c r="F40" s="78" t="s">
        <v>31</v>
      </c>
      <c r="G40" s="79">
        <v>0</v>
      </c>
      <c r="H40" s="79"/>
      <c r="I40" s="79">
        <v>0</v>
      </c>
      <c r="J40" s="79">
        <v>0</v>
      </c>
      <c r="K40" s="57">
        <v>0</v>
      </c>
      <c r="L40" s="57">
        <v>0</v>
      </c>
    </row>
    <row r="41" spans="2:13" s="73" customFormat="1" x14ac:dyDescent="0.25">
      <c r="B41" s="78"/>
      <c r="C41" s="78"/>
      <c r="D41" s="78">
        <v>722</v>
      </c>
      <c r="E41" s="78"/>
      <c r="F41" s="78" t="s">
        <v>96</v>
      </c>
      <c r="G41" s="79">
        <v>0</v>
      </c>
      <c r="H41" s="79"/>
      <c r="I41" s="79">
        <v>0</v>
      </c>
      <c r="J41" s="79">
        <v>0</v>
      </c>
      <c r="K41" s="57">
        <v>0</v>
      </c>
      <c r="L41" s="57">
        <v>0</v>
      </c>
    </row>
    <row r="42" spans="2:13" s="73" customFormat="1" x14ac:dyDescent="0.25">
      <c r="B42" s="78"/>
      <c r="C42" s="78"/>
      <c r="D42" s="78">
        <v>723</v>
      </c>
      <c r="E42" s="78"/>
      <c r="F42" s="78" t="s">
        <v>97</v>
      </c>
      <c r="G42" s="79">
        <v>0</v>
      </c>
      <c r="H42" s="79"/>
      <c r="I42" s="79">
        <v>0</v>
      </c>
      <c r="J42" s="79">
        <v>0</v>
      </c>
      <c r="K42" s="57">
        <v>0</v>
      </c>
      <c r="L42" s="57">
        <v>0</v>
      </c>
    </row>
    <row r="43" spans="2:13" s="73" customFormat="1" x14ac:dyDescent="0.25">
      <c r="B43" s="87"/>
      <c r="C43" s="88"/>
      <c r="D43" s="88"/>
      <c r="E43" s="73" t="s">
        <v>45</v>
      </c>
      <c r="F43" s="89"/>
      <c r="G43" s="85">
        <v>260284.68511513702</v>
      </c>
      <c r="H43" s="90">
        <v>560071</v>
      </c>
      <c r="I43" s="85">
        <v>0</v>
      </c>
      <c r="J43" s="85">
        <v>292690.72000000003</v>
      </c>
      <c r="K43" s="57">
        <f t="shared" si="0"/>
        <v>112.45022728499303</v>
      </c>
      <c r="L43" s="57">
        <f t="shared" si="1"/>
        <v>52.259574232552666</v>
      </c>
      <c r="M43" s="91"/>
    </row>
    <row r="44" spans="2:13" x14ac:dyDescent="0.25">
      <c r="E44" s="86"/>
      <c r="H44" s="86"/>
      <c r="L44" s="86"/>
    </row>
    <row r="49" spans="2:12" ht="25.5" x14ac:dyDescent="0.25">
      <c r="B49" s="186" t="s">
        <v>7</v>
      </c>
      <c r="C49" s="187"/>
      <c r="D49" s="187"/>
      <c r="E49" s="187"/>
      <c r="F49" s="188"/>
      <c r="G49" s="41" t="s">
        <v>22</v>
      </c>
      <c r="H49" s="41" t="s">
        <v>51</v>
      </c>
      <c r="I49" s="41" t="s">
        <v>48</v>
      </c>
      <c r="J49" s="41" t="s">
        <v>23</v>
      </c>
      <c r="K49" s="41" t="s">
        <v>24</v>
      </c>
      <c r="L49" s="41" t="s">
        <v>49</v>
      </c>
    </row>
    <row r="50" spans="2:12" x14ac:dyDescent="0.25">
      <c r="B50" s="183">
        <v>1</v>
      </c>
      <c r="C50" s="184"/>
      <c r="D50" s="184"/>
      <c r="E50" s="184"/>
      <c r="F50" s="185"/>
      <c r="G50" s="43">
        <v>2</v>
      </c>
      <c r="H50" s="43">
        <v>3</v>
      </c>
      <c r="I50" s="43">
        <v>4</v>
      </c>
      <c r="J50" s="43">
        <v>5</v>
      </c>
      <c r="K50" s="43" t="s">
        <v>35</v>
      </c>
      <c r="L50" s="43" t="s">
        <v>69</v>
      </c>
    </row>
    <row r="51" spans="2:12" s="73" customFormat="1" x14ac:dyDescent="0.25">
      <c r="B51" s="10">
        <v>3</v>
      </c>
      <c r="C51" s="10"/>
      <c r="D51" s="10"/>
      <c r="E51" s="10"/>
      <c r="F51" s="10" t="s">
        <v>98</v>
      </c>
      <c r="G51" s="61">
        <v>262785.21335191448</v>
      </c>
      <c r="H51" s="61">
        <v>533776</v>
      </c>
      <c r="I51" s="61">
        <v>0</v>
      </c>
      <c r="J51" s="72">
        <v>287380.66000000003</v>
      </c>
      <c r="K51" s="72">
        <f>J51/G51*100</f>
        <v>109.35952458449327</v>
      </c>
      <c r="L51" s="72">
        <f>J51/H51*100</f>
        <v>53.839187224603577</v>
      </c>
    </row>
    <row r="52" spans="2:12" s="73" customFormat="1" x14ac:dyDescent="0.25">
      <c r="B52" s="10"/>
      <c r="C52" s="10">
        <v>31</v>
      </c>
      <c r="D52" s="10"/>
      <c r="E52" s="10"/>
      <c r="F52" s="10" t="s">
        <v>4</v>
      </c>
      <c r="G52" s="61">
        <v>215187.44574955202</v>
      </c>
      <c r="H52" s="61">
        <v>447855</v>
      </c>
      <c r="I52" s="61">
        <v>0</v>
      </c>
      <c r="J52" s="72">
        <v>238877.28</v>
      </c>
      <c r="K52" s="72">
        <f t="shared" ref="K52:K106" si="2">J52/G52*100</f>
        <v>111.00892952557263</v>
      </c>
      <c r="L52" s="72">
        <f t="shared" ref="L52:L105" si="3">J52/H52*100</f>
        <v>53.338084871219479</v>
      </c>
    </row>
    <row r="53" spans="2:12" s="73" customFormat="1" x14ac:dyDescent="0.25">
      <c r="B53" s="10"/>
      <c r="C53" s="10"/>
      <c r="D53" s="10">
        <v>311</v>
      </c>
      <c r="E53" s="10"/>
      <c r="F53" s="10" t="s">
        <v>99</v>
      </c>
      <c r="G53" s="61">
        <v>178571.14075253828</v>
      </c>
      <c r="H53" s="61">
        <v>365300</v>
      </c>
      <c r="I53" s="61">
        <v>0</v>
      </c>
      <c r="J53" s="72">
        <v>194554.02</v>
      </c>
      <c r="K53" s="72">
        <f t="shared" si="2"/>
        <v>108.95042680474924</v>
      </c>
      <c r="L53" s="72">
        <f t="shared" si="3"/>
        <v>53.258696961401583</v>
      </c>
    </row>
    <row r="54" spans="2:12" x14ac:dyDescent="0.25">
      <c r="B54" s="11"/>
      <c r="C54" s="11"/>
      <c r="D54" s="11"/>
      <c r="E54" s="11">
        <v>3111</v>
      </c>
      <c r="F54" s="11" t="s">
        <v>32</v>
      </c>
      <c r="G54" s="69">
        <v>174726.51668989315</v>
      </c>
      <c r="H54" s="69"/>
      <c r="I54" s="69">
        <v>0</v>
      </c>
      <c r="J54" s="64">
        <v>189195.5</v>
      </c>
      <c r="K54" s="64">
        <f t="shared" si="2"/>
        <v>108.28093158623804</v>
      </c>
      <c r="L54" s="64">
        <v>0</v>
      </c>
    </row>
    <row r="55" spans="2:12" x14ac:dyDescent="0.25">
      <c r="B55" s="11"/>
      <c r="C55" s="11"/>
      <c r="D55" s="11"/>
      <c r="E55" s="11">
        <v>3113</v>
      </c>
      <c r="F55" s="11" t="s">
        <v>100</v>
      </c>
      <c r="G55" s="69">
        <v>3164.828455770124</v>
      </c>
      <c r="H55" s="69"/>
      <c r="I55" s="69">
        <v>0</v>
      </c>
      <c r="J55" s="64">
        <v>4478.55</v>
      </c>
      <c r="K55" s="64">
        <f t="shared" si="2"/>
        <v>141.51003956737989</v>
      </c>
      <c r="L55" s="64">
        <v>0</v>
      </c>
    </row>
    <row r="56" spans="2:12" x14ac:dyDescent="0.25">
      <c r="B56" s="11"/>
      <c r="C56" s="11"/>
      <c r="D56" s="12"/>
      <c r="E56" s="12">
        <v>3114</v>
      </c>
      <c r="F56" s="11" t="s">
        <v>101</v>
      </c>
      <c r="G56" s="69">
        <v>679.79560687504147</v>
      </c>
      <c r="H56" s="69"/>
      <c r="I56" s="69">
        <v>0</v>
      </c>
      <c r="J56" s="64">
        <v>879.97</v>
      </c>
      <c r="K56" s="64">
        <f t="shared" si="2"/>
        <v>129.44626165578535</v>
      </c>
      <c r="L56" s="64">
        <v>0</v>
      </c>
    </row>
    <row r="57" spans="2:12" s="73" customFormat="1" x14ac:dyDescent="0.25">
      <c r="B57" s="21"/>
      <c r="C57" s="21"/>
      <c r="D57" s="21">
        <v>312</v>
      </c>
      <c r="E57" s="21"/>
      <c r="F57" s="21" t="s">
        <v>102</v>
      </c>
      <c r="G57" s="61">
        <v>7132.8608401353767</v>
      </c>
      <c r="H57" s="61">
        <v>19828</v>
      </c>
      <c r="I57" s="61">
        <v>0</v>
      </c>
      <c r="J57" s="72">
        <v>12142.23</v>
      </c>
      <c r="K57" s="72">
        <f t="shared" si="2"/>
        <v>170.22945312037729</v>
      </c>
      <c r="L57" s="72">
        <f t="shared" si="3"/>
        <v>61.237795037320964</v>
      </c>
    </row>
    <row r="58" spans="2:12" x14ac:dyDescent="0.25">
      <c r="B58" s="11"/>
      <c r="C58" s="21"/>
      <c r="D58" s="11"/>
      <c r="E58" s="11">
        <v>3121</v>
      </c>
      <c r="F58" s="26" t="s">
        <v>102</v>
      </c>
      <c r="G58" s="69">
        <v>7132.8608401353767</v>
      </c>
      <c r="H58" s="69"/>
      <c r="I58" s="69">
        <v>0</v>
      </c>
      <c r="J58" s="64">
        <v>12142.23</v>
      </c>
      <c r="K58" s="64">
        <f t="shared" si="2"/>
        <v>170.22945312037729</v>
      </c>
      <c r="L58" s="64">
        <v>0</v>
      </c>
    </row>
    <row r="59" spans="2:12" s="73" customFormat="1" x14ac:dyDescent="0.25">
      <c r="B59" s="21"/>
      <c r="C59" s="21"/>
      <c r="D59" s="74">
        <v>313</v>
      </c>
      <c r="E59" s="74"/>
      <c r="F59" s="74" t="s">
        <v>103</v>
      </c>
      <c r="G59" s="61">
        <v>29483.444156878359</v>
      </c>
      <c r="H59" s="61">
        <v>62727</v>
      </c>
      <c r="I59" s="61">
        <v>0</v>
      </c>
      <c r="J59" s="72">
        <v>32181.03</v>
      </c>
      <c r="K59" s="72">
        <f t="shared" si="2"/>
        <v>109.14949362349957</v>
      </c>
      <c r="L59" s="72">
        <f t="shared" si="3"/>
        <v>51.30331436223635</v>
      </c>
    </row>
    <row r="60" spans="2:12" x14ac:dyDescent="0.25">
      <c r="B60" s="11"/>
      <c r="C60" s="11"/>
      <c r="D60" s="12"/>
      <c r="E60" s="12">
        <v>3132</v>
      </c>
      <c r="F60" s="12" t="s">
        <v>104</v>
      </c>
      <c r="G60" s="69">
        <v>29469.570641714778</v>
      </c>
      <c r="H60" s="69"/>
      <c r="I60" s="69">
        <v>0</v>
      </c>
      <c r="J60" s="64">
        <v>32181.03</v>
      </c>
      <c r="K60" s="64">
        <f t="shared" si="2"/>
        <v>109.20087839504215</v>
      </c>
      <c r="L60" s="64">
        <v>0</v>
      </c>
    </row>
    <row r="61" spans="2:12" x14ac:dyDescent="0.25">
      <c r="B61" s="11"/>
      <c r="C61" s="11"/>
      <c r="D61" s="12"/>
      <c r="E61" s="12">
        <v>3133</v>
      </c>
      <c r="F61" s="12" t="s">
        <v>105</v>
      </c>
      <c r="G61" s="69">
        <v>13.87351516358086</v>
      </c>
      <c r="H61" s="69"/>
      <c r="I61" s="69">
        <v>0</v>
      </c>
      <c r="J61" s="64">
        <v>0</v>
      </c>
      <c r="K61" s="64">
        <f t="shared" si="2"/>
        <v>0</v>
      </c>
      <c r="L61" s="64">
        <v>0</v>
      </c>
    </row>
    <row r="62" spans="2:12" s="73" customFormat="1" x14ac:dyDescent="0.25">
      <c r="B62" s="21"/>
      <c r="C62" s="21">
        <v>32</v>
      </c>
      <c r="D62" s="74"/>
      <c r="E62" s="74"/>
      <c r="F62" s="74" t="s">
        <v>12</v>
      </c>
      <c r="G62" s="61">
        <v>45762.443426902908</v>
      </c>
      <c r="H62" s="61">
        <v>83479</v>
      </c>
      <c r="I62" s="61">
        <v>0</v>
      </c>
      <c r="J62" s="72">
        <v>47489.659999999996</v>
      </c>
      <c r="K62" s="72">
        <f t="shared" si="2"/>
        <v>103.77431020670038</v>
      </c>
      <c r="L62" s="72">
        <f t="shared" si="3"/>
        <v>56.88815151115849</v>
      </c>
    </row>
    <row r="63" spans="2:12" s="73" customFormat="1" x14ac:dyDescent="0.25">
      <c r="B63" s="21"/>
      <c r="C63" s="21"/>
      <c r="D63" s="74">
        <v>321</v>
      </c>
      <c r="E63" s="74"/>
      <c r="F63" s="74" t="s">
        <v>33</v>
      </c>
      <c r="G63" s="61">
        <v>15279.24480722012</v>
      </c>
      <c r="H63" s="61">
        <v>26638</v>
      </c>
      <c r="I63" s="61">
        <v>0</v>
      </c>
      <c r="J63" s="72">
        <v>17254.099999999999</v>
      </c>
      <c r="K63" s="72">
        <f t="shared" si="2"/>
        <v>112.92508378324216</v>
      </c>
      <c r="L63" s="72">
        <f t="shared" si="3"/>
        <v>64.772505443351605</v>
      </c>
    </row>
    <row r="64" spans="2:12" x14ac:dyDescent="0.25">
      <c r="B64" s="11"/>
      <c r="C64" s="11"/>
      <c r="D64" s="12"/>
      <c r="E64" s="12">
        <v>3211</v>
      </c>
      <c r="F64" s="12" t="s">
        <v>34</v>
      </c>
      <c r="G64" s="69">
        <v>1064.8297829982082</v>
      </c>
      <c r="H64" s="69"/>
      <c r="I64" s="69">
        <v>0</v>
      </c>
      <c r="J64" s="64">
        <v>1292.76</v>
      </c>
      <c r="K64" s="64">
        <f t="shared" si="2"/>
        <v>121.40531948308355</v>
      </c>
      <c r="L64" s="64">
        <v>0</v>
      </c>
    </row>
    <row r="65" spans="2:12" x14ac:dyDescent="0.25">
      <c r="B65" s="11"/>
      <c r="C65" s="11"/>
      <c r="D65" s="12"/>
      <c r="E65" s="12">
        <v>3212</v>
      </c>
      <c r="F65" s="12" t="s">
        <v>106</v>
      </c>
      <c r="G65" s="69">
        <v>14121.509058331672</v>
      </c>
      <c r="H65" s="69"/>
      <c r="I65" s="69">
        <v>0</v>
      </c>
      <c r="J65" s="64">
        <v>15555.34</v>
      </c>
      <c r="K65" s="64">
        <f t="shared" si="2"/>
        <v>110.15352492248249</v>
      </c>
      <c r="L65" s="64">
        <v>0</v>
      </c>
    </row>
    <row r="66" spans="2:12" x14ac:dyDescent="0.25">
      <c r="B66" s="11"/>
      <c r="C66" s="11"/>
      <c r="D66" s="12"/>
      <c r="E66" s="12">
        <v>3213</v>
      </c>
      <c r="F66" s="12" t="s">
        <v>107</v>
      </c>
      <c r="G66" s="69">
        <v>92.905965890238235</v>
      </c>
      <c r="H66" s="69"/>
      <c r="I66" s="69">
        <v>0</v>
      </c>
      <c r="J66" s="64">
        <v>406</v>
      </c>
      <c r="K66" s="64">
        <f t="shared" si="2"/>
        <v>437.00099999999998</v>
      </c>
      <c r="L66" s="64">
        <v>0</v>
      </c>
    </row>
    <row r="67" spans="2:12" s="73" customFormat="1" x14ac:dyDescent="0.25">
      <c r="B67" s="21"/>
      <c r="C67" s="21"/>
      <c r="D67" s="74">
        <v>322</v>
      </c>
      <c r="E67" s="74"/>
      <c r="F67" s="74" t="s">
        <v>108</v>
      </c>
      <c r="G67" s="61">
        <v>22728.439843387088</v>
      </c>
      <c r="H67" s="61">
        <v>32240632</v>
      </c>
      <c r="I67" s="61">
        <v>0</v>
      </c>
      <c r="J67" s="72">
        <v>23058.329999999998</v>
      </c>
      <c r="K67" s="72">
        <f t="shared" si="2"/>
        <v>101.45144215302966</v>
      </c>
      <c r="L67" s="72">
        <f t="shared" si="3"/>
        <v>7.1519472695200259E-2</v>
      </c>
    </row>
    <row r="68" spans="2:12" x14ac:dyDescent="0.25">
      <c r="B68" s="11"/>
      <c r="C68" s="11"/>
      <c r="D68" s="12"/>
      <c r="E68" s="12">
        <v>3221</v>
      </c>
      <c r="F68" s="12" t="s">
        <v>109</v>
      </c>
      <c r="G68" s="69">
        <v>3041.5103855597581</v>
      </c>
      <c r="H68" s="69"/>
      <c r="I68" s="69">
        <v>0</v>
      </c>
      <c r="J68" s="64">
        <v>2008.74</v>
      </c>
      <c r="K68" s="64">
        <f t="shared" si="2"/>
        <v>66.04416047819322</v>
      </c>
      <c r="L68" s="64">
        <v>0</v>
      </c>
    </row>
    <row r="69" spans="2:12" x14ac:dyDescent="0.25">
      <c r="B69" s="11"/>
      <c r="C69" s="11"/>
      <c r="D69" s="12"/>
      <c r="E69" s="12">
        <v>3222</v>
      </c>
      <c r="F69" s="12" t="s">
        <v>110</v>
      </c>
      <c r="G69" s="69">
        <v>9067.5293649213618</v>
      </c>
      <c r="H69" s="69"/>
      <c r="I69" s="69">
        <v>0</v>
      </c>
      <c r="J69" s="64">
        <v>11534.92</v>
      </c>
      <c r="K69" s="64">
        <f t="shared" si="2"/>
        <v>127.2112781307771</v>
      </c>
      <c r="L69" s="64">
        <v>0</v>
      </c>
    </row>
    <row r="70" spans="2:12" x14ac:dyDescent="0.25">
      <c r="B70" s="11"/>
      <c r="C70" s="11"/>
      <c r="D70" s="12"/>
      <c r="E70" s="12">
        <v>3223</v>
      </c>
      <c r="F70" s="12" t="s">
        <v>111</v>
      </c>
      <c r="G70" s="69">
        <v>8678.7524056009024</v>
      </c>
      <c r="H70" s="69"/>
      <c r="I70" s="69">
        <v>0</v>
      </c>
      <c r="J70" s="64">
        <v>6703.26</v>
      </c>
      <c r="K70" s="64">
        <f t="shared" si="2"/>
        <v>77.237599216149974</v>
      </c>
      <c r="L70" s="64">
        <v>0</v>
      </c>
    </row>
    <row r="71" spans="2:12" x14ac:dyDescent="0.25">
      <c r="B71" s="11"/>
      <c r="C71" s="11"/>
      <c r="D71" s="12"/>
      <c r="E71" s="12">
        <v>3224</v>
      </c>
      <c r="F71" s="12" t="s">
        <v>112</v>
      </c>
      <c r="G71" s="69">
        <v>1287.8651536266507</v>
      </c>
      <c r="H71" s="69"/>
      <c r="I71" s="69">
        <v>0</v>
      </c>
      <c r="J71" s="64">
        <v>75.2</v>
      </c>
      <c r="K71" s="64">
        <f t="shared" si="2"/>
        <v>5.8391206399393205</v>
      </c>
      <c r="L71" s="64">
        <v>0</v>
      </c>
    </row>
    <row r="72" spans="2:12" x14ac:dyDescent="0.25">
      <c r="B72" s="11"/>
      <c r="C72" s="11"/>
      <c r="D72" s="12"/>
      <c r="E72" s="12">
        <v>3225</v>
      </c>
      <c r="F72" s="12" t="s">
        <v>113</v>
      </c>
      <c r="G72" s="69">
        <v>652.78253367841262</v>
      </c>
      <c r="H72" s="69"/>
      <c r="I72" s="69">
        <v>0</v>
      </c>
      <c r="J72" s="64">
        <v>2444.21</v>
      </c>
      <c r="K72" s="64">
        <f t="shared" si="2"/>
        <v>374.42944225651075</v>
      </c>
      <c r="L72" s="64">
        <v>0</v>
      </c>
    </row>
    <row r="73" spans="2:12" x14ac:dyDescent="0.25">
      <c r="B73" s="11"/>
      <c r="C73" s="11"/>
      <c r="D73" s="12"/>
      <c r="E73" s="12">
        <v>3227</v>
      </c>
      <c r="F73" s="12" t="s">
        <v>114</v>
      </c>
      <c r="G73" s="69">
        <v>0</v>
      </c>
      <c r="H73" s="69"/>
      <c r="I73" s="69">
        <v>0</v>
      </c>
      <c r="J73" s="64">
        <v>292</v>
      </c>
      <c r="K73" s="64">
        <v>0</v>
      </c>
      <c r="L73" s="64">
        <v>0</v>
      </c>
    </row>
    <row r="74" spans="2:12" s="73" customFormat="1" x14ac:dyDescent="0.25">
      <c r="B74" s="21"/>
      <c r="C74" s="21"/>
      <c r="D74" s="74">
        <v>323</v>
      </c>
      <c r="E74" s="74"/>
      <c r="F74" s="74" t="s">
        <v>115</v>
      </c>
      <c r="G74" s="61">
        <v>5638.3900723339302</v>
      </c>
      <c r="H74" s="61">
        <v>11683</v>
      </c>
      <c r="I74" s="61">
        <v>0</v>
      </c>
      <c r="J74" s="72">
        <v>5042.2999999999993</v>
      </c>
      <c r="K74" s="72">
        <f t="shared" si="2"/>
        <v>89.428009330911934</v>
      </c>
      <c r="L74" s="72">
        <f t="shared" si="3"/>
        <v>43.159291277925185</v>
      </c>
    </row>
    <row r="75" spans="2:12" x14ac:dyDescent="0.25">
      <c r="B75" s="11"/>
      <c r="C75" s="11"/>
      <c r="D75" s="12"/>
      <c r="E75" s="12">
        <v>3231</v>
      </c>
      <c r="F75" s="12" t="s">
        <v>116</v>
      </c>
      <c r="G75" s="69">
        <v>560.2933174065962</v>
      </c>
      <c r="H75" s="69"/>
      <c r="I75" s="69">
        <v>0</v>
      </c>
      <c r="J75" s="64">
        <v>779.77</v>
      </c>
      <c r="K75" s="64">
        <f t="shared" si="2"/>
        <v>139.17174732857521</v>
      </c>
      <c r="L75" s="64">
        <v>0</v>
      </c>
    </row>
    <row r="76" spans="2:12" x14ac:dyDescent="0.25">
      <c r="B76" s="11"/>
      <c r="C76" s="11"/>
      <c r="D76" s="12"/>
      <c r="E76" s="12">
        <v>3232</v>
      </c>
      <c r="F76" s="12" t="s">
        <v>117</v>
      </c>
      <c r="G76" s="69">
        <v>266.52465326166299</v>
      </c>
      <c r="H76" s="69"/>
      <c r="I76" s="69">
        <v>0</v>
      </c>
      <c r="J76" s="64">
        <v>946.38</v>
      </c>
      <c r="K76" s="64">
        <f t="shared" si="2"/>
        <v>355.08159880087447</v>
      </c>
      <c r="L76" s="64">
        <v>0</v>
      </c>
    </row>
    <row r="77" spans="2:12" x14ac:dyDescent="0.25">
      <c r="B77" s="11"/>
      <c r="C77" s="11"/>
      <c r="D77" s="12"/>
      <c r="E77" s="12">
        <v>3233</v>
      </c>
      <c r="F77" s="12" t="s">
        <v>118</v>
      </c>
      <c r="G77" s="69">
        <v>805.89289269360938</v>
      </c>
      <c r="H77" s="69"/>
      <c r="I77" s="69">
        <v>0</v>
      </c>
      <c r="J77" s="64">
        <v>0</v>
      </c>
      <c r="K77" s="64">
        <f t="shared" si="2"/>
        <v>0</v>
      </c>
      <c r="L77" s="64">
        <v>0</v>
      </c>
    </row>
    <row r="78" spans="2:12" x14ac:dyDescent="0.25">
      <c r="B78" s="11"/>
      <c r="C78" s="11"/>
      <c r="D78" s="12"/>
      <c r="E78" s="12">
        <v>3234</v>
      </c>
      <c r="F78" s="12" t="s">
        <v>119</v>
      </c>
      <c r="G78" s="69">
        <v>1424.9386157011083</v>
      </c>
      <c r="H78" s="69"/>
      <c r="I78" s="69">
        <v>0</v>
      </c>
      <c r="J78" s="64">
        <v>1084.6400000000001</v>
      </c>
      <c r="K78" s="64">
        <f t="shared" si="2"/>
        <v>76.118366647417147</v>
      </c>
      <c r="L78" s="64">
        <v>0</v>
      </c>
    </row>
    <row r="79" spans="2:12" x14ac:dyDescent="0.25">
      <c r="B79" s="11"/>
      <c r="C79" s="11"/>
      <c r="D79" s="12"/>
      <c r="E79" s="12">
        <v>3235</v>
      </c>
      <c r="F79" s="12" t="s">
        <v>120</v>
      </c>
      <c r="G79" s="69">
        <v>218.99263388413297</v>
      </c>
      <c r="H79" s="69"/>
      <c r="I79" s="69">
        <v>0</v>
      </c>
      <c r="J79" s="64">
        <v>815.75</v>
      </c>
      <c r="K79" s="64">
        <f t="shared" si="2"/>
        <v>372.50111363636364</v>
      </c>
      <c r="L79" s="64">
        <v>0</v>
      </c>
    </row>
    <row r="80" spans="2:12" x14ac:dyDescent="0.25">
      <c r="B80" s="11"/>
      <c r="C80" s="11"/>
      <c r="D80" s="12"/>
      <c r="E80" s="12">
        <v>3236</v>
      </c>
      <c r="F80" s="12" t="s">
        <v>121</v>
      </c>
      <c r="G80" s="69">
        <v>205.72035304267038</v>
      </c>
      <c r="H80" s="69"/>
      <c r="I80" s="69">
        <v>0</v>
      </c>
      <c r="J80" s="64">
        <v>208.73</v>
      </c>
      <c r="K80" s="64">
        <f t="shared" si="2"/>
        <v>101.46297967741936</v>
      </c>
      <c r="L80" s="64">
        <v>0</v>
      </c>
    </row>
    <row r="81" spans="2:12" x14ac:dyDescent="0.25">
      <c r="B81" s="11"/>
      <c r="C81" s="11"/>
      <c r="D81" s="12"/>
      <c r="E81" s="12">
        <v>3237</v>
      </c>
      <c r="F81" s="12" t="s">
        <v>122</v>
      </c>
      <c r="G81" s="69">
        <v>141.84750149313157</v>
      </c>
      <c r="H81" s="69"/>
      <c r="I81" s="69">
        <v>0</v>
      </c>
      <c r="J81" s="64">
        <v>471.88</v>
      </c>
      <c r="K81" s="64">
        <f t="shared" si="2"/>
        <v>332.66712140350882</v>
      </c>
      <c r="L81" s="64">
        <v>0</v>
      </c>
    </row>
    <row r="82" spans="2:12" x14ac:dyDescent="0.25">
      <c r="B82" s="11"/>
      <c r="C82" s="11"/>
      <c r="D82" s="12"/>
      <c r="E82" s="12">
        <v>3238</v>
      </c>
      <c r="F82" s="12" t="s">
        <v>123</v>
      </c>
      <c r="G82" s="69">
        <v>911.81100272081756</v>
      </c>
      <c r="H82" s="69"/>
      <c r="I82" s="69">
        <v>0</v>
      </c>
      <c r="J82" s="64">
        <v>444.75</v>
      </c>
      <c r="K82" s="64">
        <f t="shared" si="2"/>
        <v>48.776555522238588</v>
      </c>
      <c r="L82" s="64">
        <v>0</v>
      </c>
    </row>
    <row r="83" spans="2:12" x14ac:dyDescent="0.25">
      <c r="B83" s="11"/>
      <c r="C83" s="11"/>
      <c r="D83" s="12"/>
      <c r="E83" s="12">
        <v>3239</v>
      </c>
      <c r="F83" s="12" t="s">
        <v>124</v>
      </c>
      <c r="G83" s="69">
        <v>1102.3691021302009</v>
      </c>
      <c r="H83" s="69"/>
      <c r="I83" s="69">
        <v>0</v>
      </c>
      <c r="J83" s="64">
        <v>290.39999999999998</v>
      </c>
      <c r="K83" s="64">
        <f t="shared" si="2"/>
        <v>26.343263743408222</v>
      </c>
      <c r="L83" s="64">
        <v>0</v>
      </c>
    </row>
    <row r="84" spans="2:12" s="73" customFormat="1" x14ac:dyDescent="0.25">
      <c r="B84" s="21"/>
      <c r="C84" s="21"/>
      <c r="D84" s="74">
        <v>324</v>
      </c>
      <c r="E84" s="74"/>
      <c r="F84" s="74" t="s">
        <v>125</v>
      </c>
      <c r="G84" s="61">
        <v>0</v>
      </c>
      <c r="H84" s="61">
        <v>0</v>
      </c>
      <c r="I84" s="61">
        <v>0</v>
      </c>
      <c r="J84" s="72">
        <v>0</v>
      </c>
      <c r="K84" s="72">
        <v>0</v>
      </c>
      <c r="L84" s="72">
        <v>0</v>
      </c>
    </row>
    <row r="85" spans="2:12" x14ac:dyDescent="0.25">
      <c r="B85" s="11"/>
      <c r="C85" s="11"/>
      <c r="D85" s="12"/>
      <c r="E85" s="12">
        <v>3241</v>
      </c>
      <c r="F85" s="12" t="s">
        <v>125</v>
      </c>
      <c r="G85" s="69">
        <v>0</v>
      </c>
      <c r="H85" s="69"/>
      <c r="I85" s="69">
        <v>0</v>
      </c>
      <c r="J85" s="64">
        <v>0</v>
      </c>
      <c r="K85" s="64">
        <v>0</v>
      </c>
      <c r="L85" s="64">
        <v>0</v>
      </c>
    </row>
    <row r="86" spans="2:12" s="73" customFormat="1" x14ac:dyDescent="0.25">
      <c r="B86" s="21"/>
      <c r="C86" s="21"/>
      <c r="D86" s="74">
        <v>329</v>
      </c>
      <c r="E86" s="74"/>
      <c r="F86" s="74" t="s">
        <v>126</v>
      </c>
      <c r="G86" s="61">
        <v>2116.3687039617757</v>
      </c>
      <c r="H86" s="61">
        <v>2084</v>
      </c>
      <c r="I86" s="61">
        <v>0</v>
      </c>
      <c r="J86" s="72">
        <v>2134.9299999999998</v>
      </c>
      <c r="K86" s="72">
        <f t="shared" si="2"/>
        <v>100.87703508389052</v>
      </c>
      <c r="L86" s="72">
        <f t="shared" si="3"/>
        <v>102.44385796545106</v>
      </c>
    </row>
    <row r="87" spans="2:12" x14ac:dyDescent="0.25">
      <c r="B87" s="11"/>
      <c r="C87" s="11"/>
      <c r="D87" s="12"/>
      <c r="E87" s="12">
        <v>3291</v>
      </c>
      <c r="F87" s="12" t="s">
        <v>127</v>
      </c>
      <c r="G87" s="69">
        <v>0</v>
      </c>
      <c r="H87" s="69"/>
      <c r="I87" s="69"/>
      <c r="J87" s="64">
        <v>132.72999999999999</v>
      </c>
      <c r="K87" s="64">
        <v>0</v>
      </c>
      <c r="L87" s="64">
        <v>0</v>
      </c>
    </row>
    <row r="88" spans="2:12" x14ac:dyDescent="0.25">
      <c r="B88" s="11"/>
      <c r="C88" s="11"/>
      <c r="D88" s="12"/>
      <c r="E88" s="12">
        <v>3292</v>
      </c>
      <c r="F88" s="12" t="s">
        <v>128</v>
      </c>
      <c r="G88" s="69">
        <v>364.98772314022165</v>
      </c>
      <c r="H88" s="69"/>
      <c r="I88" s="69">
        <v>0</v>
      </c>
      <c r="J88" s="64">
        <v>343.48</v>
      </c>
      <c r="K88" s="64">
        <f t="shared" si="2"/>
        <v>94.107274909090904</v>
      </c>
      <c r="L88" s="64">
        <v>0</v>
      </c>
    </row>
    <row r="89" spans="2:12" x14ac:dyDescent="0.25">
      <c r="B89" s="11"/>
      <c r="C89" s="11"/>
      <c r="D89" s="12"/>
      <c r="E89" s="12">
        <v>3293</v>
      </c>
      <c r="F89" s="12" t="s">
        <v>129</v>
      </c>
      <c r="G89" s="69">
        <v>0</v>
      </c>
      <c r="H89" s="69"/>
      <c r="I89" s="69">
        <v>0</v>
      </c>
      <c r="J89" s="64">
        <v>0</v>
      </c>
      <c r="K89" s="64">
        <v>0</v>
      </c>
      <c r="L89" s="64">
        <v>0</v>
      </c>
    </row>
    <row r="90" spans="2:12" x14ac:dyDescent="0.25">
      <c r="B90" s="11"/>
      <c r="C90" s="11"/>
      <c r="D90" s="12"/>
      <c r="E90" s="12">
        <v>3294</v>
      </c>
      <c r="F90" s="12" t="s">
        <v>130</v>
      </c>
      <c r="G90" s="69">
        <v>106.17824673170084</v>
      </c>
      <c r="H90" s="69"/>
      <c r="I90" s="69">
        <v>0</v>
      </c>
      <c r="J90" s="64">
        <v>121.36</v>
      </c>
      <c r="K90" s="64">
        <f t="shared" si="2"/>
        <v>114.29836500000002</v>
      </c>
      <c r="L90" s="64">
        <v>0</v>
      </c>
    </row>
    <row r="91" spans="2:12" x14ac:dyDescent="0.25">
      <c r="B91" s="11"/>
      <c r="C91" s="11"/>
      <c r="D91" s="12"/>
      <c r="E91" s="12">
        <v>3295</v>
      </c>
      <c r="F91" s="12" t="s">
        <v>131</v>
      </c>
      <c r="G91" s="69">
        <v>734.95255159599174</v>
      </c>
      <c r="H91" s="69"/>
      <c r="I91" s="69">
        <v>0</v>
      </c>
      <c r="J91" s="64">
        <v>824.43</v>
      </c>
      <c r="K91" s="64">
        <f t="shared" si="2"/>
        <v>112.17458844243792</v>
      </c>
      <c r="L91" s="64">
        <v>0</v>
      </c>
    </row>
    <row r="92" spans="2:12" x14ac:dyDescent="0.25">
      <c r="B92" s="11"/>
      <c r="C92" s="11"/>
      <c r="D92" s="12"/>
      <c r="E92" s="12">
        <v>3299</v>
      </c>
      <c r="F92" s="12" t="s">
        <v>126</v>
      </c>
      <c r="G92" s="69">
        <v>371.13013471365053</v>
      </c>
      <c r="H92" s="69"/>
      <c r="I92" s="69">
        <v>0</v>
      </c>
      <c r="J92" s="64">
        <v>712.93</v>
      </c>
      <c r="K92" s="64">
        <f t="shared" si="2"/>
        <v>192.09703910194972</v>
      </c>
      <c r="L92" s="64">
        <v>0</v>
      </c>
    </row>
    <row r="93" spans="2:12" s="73" customFormat="1" x14ac:dyDescent="0.25">
      <c r="B93" s="21"/>
      <c r="C93" s="21">
        <v>34</v>
      </c>
      <c r="D93" s="74"/>
      <c r="E93" s="74"/>
      <c r="F93" s="74" t="s">
        <v>132</v>
      </c>
      <c r="G93" s="61">
        <v>592.76129802906621</v>
      </c>
      <c r="H93" s="61">
        <v>451</v>
      </c>
      <c r="I93" s="61">
        <v>0</v>
      </c>
      <c r="J93" s="72">
        <v>225.67</v>
      </c>
      <c r="K93" s="72">
        <f t="shared" si="2"/>
        <v>38.070974058251387</v>
      </c>
      <c r="L93" s="72">
        <f t="shared" si="3"/>
        <v>50.037694013303771</v>
      </c>
    </row>
    <row r="94" spans="2:12" s="73" customFormat="1" x14ac:dyDescent="0.25">
      <c r="B94" s="21"/>
      <c r="C94" s="21"/>
      <c r="D94" s="74">
        <v>343</v>
      </c>
      <c r="E94" s="74"/>
      <c r="F94" s="74" t="s">
        <v>133</v>
      </c>
      <c r="G94" s="61">
        <v>592.76129802906621</v>
      </c>
      <c r="H94" s="61">
        <v>451</v>
      </c>
      <c r="I94" s="61">
        <v>0</v>
      </c>
      <c r="J94" s="72">
        <v>225.67</v>
      </c>
      <c r="K94" s="72">
        <f t="shared" si="2"/>
        <v>38.070974058251387</v>
      </c>
      <c r="L94" s="72">
        <f t="shared" si="3"/>
        <v>50.037694013303771</v>
      </c>
    </row>
    <row r="95" spans="2:12" x14ac:dyDescent="0.25">
      <c r="B95" s="11"/>
      <c r="C95" s="11"/>
      <c r="D95" s="12"/>
      <c r="E95" s="12">
        <v>3431</v>
      </c>
      <c r="F95" s="12" t="s">
        <v>134</v>
      </c>
      <c r="G95" s="69">
        <v>289.15256486827258</v>
      </c>
      <c r="H95" s="69"/>
      <c r="I95" s="69">
        <v>0</v>
      </c>
      <c r="J95" s="64">
        <v>204.47</v>
      </c>
      <c r="K95" s="64">
        <f t="shared" si="2"/>
        <v>70.713534944138956</v>
      </c>
      <c r="L95" s="64">
        <v>0</v>
      </c>
    </row>
    <row r="96" spans="2:12" x14ac:dyDescent="0.25">
      <c r="B96" s="11"/>
      <c r="C96" s="11"/>
      <c r="D96" s="12"/>
      <c r="E96" s="12">
        <v>3433</v>
      </c>
      <c r="F96" s="12" t="s">
        <v>135</v>
      </c>
      <c r="G96" s="69">
        <v>303.60873316079363</v>
      </c>
      <c r="H96" s="69"/>
      <c r="I96" s="69">
        <v>0</v>
      </c>
      <c r="J96" s="64">
        <v>21.2</v>
      </c>
      <c r="K96" s="64">
        <f t="shared" si="2"/>
        <v>6.9826713412661636</v>
      </c>
      <c r="L96" s="64">
        <v>0</v>
      </c>
    </row>
    <row r="97" spans="2:12" s="73" customFormat="1" x14ac:dyDescent="0.25">
      <c r="B97" s="21"/>
      <c r="C97" s="21">
        <v>36</v>
      </c>
      <c r="D97" s="74"/>
      <c r="E97" s="74"/>
      <c r="F97" s="74" t="s">
        <v>136</v>
      </c>
      <c r="G97" s="61">
        <v>0</v>
      </c>
      <c r="H97" s="61">
        <v>0</v>
      </c>
      <c r="I97" s="61">
        <v>0</v>
      </c>
      <c r="J97" s="72">
        <v>143.65</v>
      </c>
      <c r="K97" s="72">
        <v>0</v>
      </c>
      <c r="L97" s="72">
        <v>0</v>
      </c>
    </row>
    <row r="98" spans="2:12" s="73" customFormat="1" x14ac:dyDescent="0.25">
      <c r="B98" s="21"/>
      <c r="C98" s="21"/>
      <c r="D98" s="74">
        <v>363</v>
      </c>
      <c r="E98" s="74"/>
      <c r="F98" s="74" t="s">
        <v>137</v>
      </c>
      <c r="G98" s="61">
        <v>0</v>
      </c>
      <c r="H98" s="61">
        <v>0</v>
      </c>
      <c r="I98" s="61">
        <v>0</v>
      </c>
      <c r="J98" s="72">
        <v>90.55</v>
      </c>
      <c r="K98" s="72">
        <v>0</v>
      </c>
      <c r="L98" s="72">
        <v>0</v>
      </c>
    </row>
    <row r="99" spans="2:12" x14ac:dyDescent="0.25">
      <c r="B99" s="11"/>
      <c r="C99" s="11"/>
      <c r="D99" s="12"/>
      <c r="E99" s="12">
        <v>3631</v>
      </c>
      <c r="F99" s="12" t="s">
        <v>138</v>
      </c>
      <c r="G99" s="69">
        <v>0</v>
      </c>
      <c r="H99" s="69"/>
      <c r="I99" s="69">
        <v>0</v>
      </c>
      <c r="J99" s="64">
        <v>90.55</v>
      </c>
      <c r="K99" s="64">
        <v>0</v>
      </c>
      <c r="L99" s="64">
        <v>0</v>
      </c>
    </row>
    <row r="100" spans="2:12" s="73" customFormat="1" x14ac:dyDescent="0.25">
      <c r="B100" s="21"/>
      <c r="C100" s="21"/>
      <c r="D100" s="74">
        <v>366</v>
      </c>
      <c r="E100" s="74"/>
      <c r="F100" s="74" t="s">
        <v>136</v>
      </c>
      <c r="G100" s="61">
        <v>0</v>
      </c>
      <c r="H100" s="61">
        <v>0</v>
      </c>
      <c r="I100" s="61">
        <v>0</v>
      </c>
      <c r="J100" s="72">
        <v>0</v>
      </c>
      <c r="K100" s="72">
        <v>0</v>
      </c>
      <c r="L100" s="72">
        <v>0</v>
      </c>
    </row>
    <row r="101" spans="2:12" x14ac:dyDescent="0.25">
      <c r="B101" s="11"/>
      <c r="C101" s="11"/>
      <c r="D101" s="12"/>
      <c r="E101" s="12">
        <v>3661</v>
      </c>
      <c r="F101" s="12" t="s">
        <v>136</v>
      </c>
      <c r="G101" s="69">
        <v>0</v>
      </c>
      <c r="H101" s="69"/>
      <c r="I101" s="69">
        <v>0</v>
      </c>
      <c r="J101" s="64">
        <v>0</v>
      </c>
      <c r="K101" s="64">
        <v>0</v>
      </c>
      <c r="L101" s="64">
        <v>0</v>
      </c>
    </row>
    <row r="102" spans="2:12" s="73" customFormat="1" x14ac:dyDescent="0.25">
      <c r="B102" s="21"/>
      <c r="C102" s="21"/>
      <c r="D102" s="74">
        <v>369</v>
      </c>
      <c r="E102" s="74"/>
      <c r="F102" s="74" t="s">
        <v>139</v>
      </c>
      <c r="G102" s="61">
        <v>0</v>
      </c>
      <c r="H102" s="61">
        <v>0</v>
      </c>
      <c r="I102" s="61">
        <v>0</v>
      </c>
      <c r="J102" s="72">
        <v>53.1</v>
      </c>
      <c r="K102" s="72">
        <v>0</v>
      </c>
      <c r="L102" s="72">
        <v>0</v>
      </c>
    </row>
    <row r="103" spans="2:12" x14ac:dyDescent="0.25">
      <c r="B103" s="11"/>
      <c r="C103" s="11"/>
      <c r="D103" s="12"/>
      <c r="E103" s="12">
        <v>3691</v>
      </c>
      <c r="F103" s="12" t="s">
        <v>139</v>
      </c>
      <c r="G103" s="69">
        <v>0</v>
      </c>
      <c r="H103" s="69"/>
      <c r="I103" s="69">
        <v>0</v>
      </c>
      <c r="J103" s="64">
        <v>53.1</v>
      </c>
      <c r="K103" s="64">
        <v>0</v>
      </c>
      <c r="L103" s="64">
        <v>0</v>
      </c>
    </row>
    <row r="104" spans="2:12" s="73" customFormat="1" x14ac:dyDescent="0.25">
      <c r="B104" s="21"/>
      <c r="C104" s="21">
        <v>37</v>
      </c>
      <c r="D104" s="74"/>
      <c r="E104" s="74"/>
      <c r="F104" s="74" t="s">
        <v>140</v>
      </c>
      <c r="G104" s="61">
        <v>1242.5628774304864</v>
      </c>
      <c r="H104" s="61">
        <v>1991</v>
      </c>
      <c r="I104" s="61">
        <v>0</v>
      </c>
      <c r="J104" s="72">
        <v>644.4</v>
      </c>
      <c r="K104" s="72">
        <f t="shared" si="2"/>
        <v>51.860554641111122</v>
      </c>
      <c r="L104" s="72">
        <f t="shared" si="3"/>
        <v>32.365645404319437</v>
      </c>
    </row>
    <row r="105" spans="2:12" s="73" customFormat="1" x14ac:dyDescent="0.25">
      <c r="B105" s="21"/>
      <c r="C105" s="21"/>
      <c r="D105" s="74">
        <v>372</v>
      </c>
      <c r="E105" s="74"/>
      <c r="F105" s="74" t="s">
        <v>140</v>
      </c>
      <c r="G105" s="61">
        <v>1242.5628774304864</v>
      </c>
      <c r="H105" s="61">
        <v>1991</v>
      </c>
      <c r="I105" s="61">
        <v>0</v>
      </c>
      <c r="J105" s="72">
        <v>644.4</v>
      </c>
      <c r="K105" s="72">
        <f t="shared" si="2"/>
        <v>51.860554641111122</v>
      </c>
      <c r="L105" s="72">
        <f t="shared" si="3"/>
        <v>32.365645404319437</v>
      </c>
    </row>
    <row r="106" spans="2:12" x14ac:dyDescent="0.25">
      <c r="B106" s="11"/>
      <c r="C106" s="11"/>
      <c r="D106" s="12"/>
      <c r="E106" s="12">
        <v>3722</v>
      </c>
      <c r="F106" s="12" t="s">
        <v>140</v>
      </c>
      <c r="G106" s="69">
        <v>1242.5628774304864</v>
      </c>
      <c r="H106" s="69"/>
      <c r="I106" s="69">
        <v>0</v>
      </c>
      <c r="J106" s="64">
        <v>644.4</v>
      </c>
      <c r="K106" s="64">
        <f t="shared" si="2"/>
        <v>51.860554641111122</v>
      </c>
      <c r="L106" s="64">
        <v>0</v>
      </c>
    </row>
    <row r="107" spans="2:12" x14ac:dyDescent="0.25">
      <c r="B107" s="11"/>
      <c r="C107" s="11"/>
      <c r="D107" s="12"/>
      <c r="E107" s="12"/>
      <c r="F107" s="12"/>
      <c r="G107" s="8"/>
      <c r="H107" s="8"/>
      <c r="I107" s="8"/>
      <c r="J107" s="32"/>
      <c r="K107" s="32"/>
      <c r="L107" s="32"/>
    </row>
    <row r="108" spans="2:12" s="73" customFormat="1" x14ac:dyDescent="0.25">
      <c r="B108" s="21">
        <v>4</v>
      </c>
      <c r="C108" s="21"/>
      <c r="D108" s="74"/>
      <c r="E108" s="74"/>
      <c r="F108" s="74" t="s">
        <v>5</v>
      </c>
      <c r="G108" s="61">
        <v>3945.8490941668324</v>
      </c>
      <c r="H108" s="61">
        <v>26295</v>
      </c>
      <c r="I108" s="61">
        <v>0</v>
      </c>
      <c r="J108" s="72">
        <v>0</v>
      </c>
      <c r="K108" s="72">
        <v>0</v>
      </c>
      <c r="L108" s="72">
        <v>0</v>
      </c>
    </row>
    <row r="109" spans="2:12" s="73" customFormat="1" x14ac:dyDescent="0.25">
      <c r="B109" s="21"/>
      <c r="C109" s="21">
        <v>41</v>
      </c>
      <c r="D109" s="74"/>
      <c r="E109" s="74"/>
      <c r="F109" s="74" t="s">
        <v>6</v>
      </c>
      <c r="G109" s="61">
        <v>0</v>
      </c>
      <c r="H109" s="61">
        <v>0</v>
      </c>
      <c r="I109" s="61">
        <v>0</v>
      </c>
      <c r="J109" s="72">
        <v>0</v>
      </c>
      <c r="K109" s="72">
        <v>0</v>
      </c>
      <c r="L109" s="72">
        <v>0</v>
      </c>
    </row>
    <row r="110" spans="2:12" s="73" customFormat="1" x14ac:dyDescent="0.25">
      <c r="B110" s="21"/>
      <c r="C110" s="21"/>
      <c r="D110" s="74">
        <v>412</v>
      </c>
      <c r="E110" s="74"/>
      <c r="F110" s="74" t="s">
        <v>141</v>
      </c>
      <c r="G110" s="61">
        <v>0</v>
      </c>
      <c r="H110" s="61">
        <v>0</v>
      </c>
      <c r="I110" s="61">
        <v>0</v>
      </c>
      <c r="J110" s="72">
        <v>0</v>
      </c>
      <c r="K110" s="72">
        <v>0</v>
      </c>
      <c r="L110" s="72">
        <v>0</v>
      </c>
    </row>
    <row r="111" spans="2:12" x14ac:dyDescent="0.25">
      <c r="B111" s="11"/>
      <c r="C111" s="11"/>
      <c r="D111" s="12"/>
      <c r="E111" s="12">
        <v>4121</v>
      </c>
      <c r="F111" s="12" t="s">
        <v>141</v>
      </c>
      <c r="G111" s="69">
        <v>0</v>
      </c>
      <c r="H111" s="69"/>
      <c r="I111" s="69">
        <v>0</v>
      </c>
      <c r="J111" s="64">
        <v>0</v>
      </c>
      <c r="K111" s="64">
        <v>0</v>
      </c>
      <c r="L111" s="64">
        <v>0</v>
      </c>
    </row>
    <row r="112" spans="2:12" s="73" customFormat="1" x14ac:dyDescent="0.25">
      <c r="B112" s="21"/>
      <c r="C112" s="21">
        <v>42</v>
      </c>
      <c r="D112" s="74"/>
      <c r="E112" s="74"/>
      <c r="F112" s="74" t="s">
        <v>142</v>
      </c>
      <c r="G112" s="61">
        <v>3945.8490941668324</v>
      </c>
      <c r="H112" s="61">
        <v>26295</v>
      </c>
      <c r="I112" s="61">
        <v>0</v>
      </c>
      <c r="J112" s="72">
        <v>0</v>
      </c>
      <c r="K112" s="72">
        <v>0</v>
      </c>
      <c r="L112" s="72">
        <v>0</v>
      </c>
    </row>
    <row r="113" spans="2:12" s="73" customFormat="1" x14ac:dyDescent="0.25">
      <c r="B113" s="21"/>
      <c r="C113" s="21"/>
      <c r="D113" s="74">
        <v>422</v>
      </c>
      <c r="E113" s="74"/>
      <c r="F113" s="74" t="s">
        <v>143</v>
      </c>
      <c r="G113" s="61">
        <v>3687.5041475877629</v>
      </c>
      <c r="H113" s="61">
        <v>17846</v>
      </c>
      <c r="I113" s="61">
        <v>0</v>
      </c>
      <c r="J113" s="72">
        <v>0</v>
      </c>
      <c r="K113" s="72">
        <v>0</v>
      </c>
      <c r="L113" s="72">
        <v>0</v>
      </c>
    </row>
    <row r="114" spans="2:12" x14ac:dyDescent="0.25">
      <c r="B114" s="11"/>
      <c r="C114" s="11"/>
      <c r="D114" s="12"/>
      <c r="E114" s="12">
        <v>4221</v>
      </c>
      <c r="F114" s="12" t="s">
        <v>144</v>
      </c>
      <c r="G114" s="69">
        <v>1735.5166235317538</v>
      </c>
      <c r="H114" s="69"/>
      <c r="I114" s="69">
        <v>0</v>
      </c>
      <c r="J114" s="64">
        <v>0</v>
      </c>
      <c r="K114" s="64">
        <v>0</v>
      </c>
      <c r="L114" s="64">
        <v>0</v>
      </c>
    </row>
    <row r="115" spans="2:12" x14ac:dyDescent="0.25">
      <c r="B115" s="11"/>
      <c r="C115" s="11"/>
      <c r="D115" s="12"/>
      <c r="E115" s="12">
        <v>4222</v>
      </c>
      <c r="F115" s="12" t="s">
        <v>145</v>
      </c>
      <c r="G115" s="69">
        <v>0</v>
      </c>
      <c r="H115" s="69"/>
      <c r="I115" s="69">
        <v>0</v>
      </c>
      <c r="J115" s="64">
        <v>0</v>
      </c>
      <c r="K115" s="64">
        <v>0</v>
      </c>
      <c r="L115" s="64">
        <v>0</v>
      </c>
    </row>
    <row r="116" spans="2:12" x14ac:dyDescent="0.25">
      <c r="B116" s="11"/>
      <c r="C116" s="11"/>
      <c r="D116" s="12"/>
      <c r="E116" s="12">
        <v>4223</v>
      </c>
      <c r="F116" s="12" t="s">
        <v>146</v>
      </c>
      <c r="G116" s="69">
        <v>0</v>
      </c>
      <c r="H116" s="69"/>
      <c r="I116" s="69">
        <v>0</v>
      </c>
      <c r="J116" s="64">
        <v>0</v>
      </c>
      <c r="K116" s="64">
        <v>0</v>
      </c>
      <c r="L116" s="64">
        <v>0</v>
      </c>
    </row>
    <row r="117" spans="2:12" x14ac:dyDescent="0.25">
      <c r="B117" s="11"/>
      <c r="C117" s="11"/>
      <c r="D117" s="12"/>
      <c r="E117" s="12">
        <v>4224</v>
      </c>
      <c r="F117" s="12" t="s">
        <v>147</v>
      </c>
      <c r="G117" s="69">
        <v>0</v>
      </c>
      <c r="H117" s="69"/>
      <c r="I117" s="69">
        <v>0</v>
      </c>
      <c r="J117" s="64">
        <v>0</v>
      </c>
      <c r="K117" s="64">
        <v>0</v>
      </c>
      <c r="L117" s="64">
        <v>0</v>
      </c>
    </row>
    <row r="118" spans="2:12" x14ac:dyDescent="0.25">
      <c r="B118" s="11"/>
      <c r="C118" s="11"/>
      <c r="D118" s="12"/>
      <c r="E118" s="12">
        <v>4225</v>
      </c>
      <c r="F118" s="12" t="s">
        <v>148</v>
      </c>
      <c r="G118" s="69">
        <v>0</v>
      </c>
      <c r="H118" s="69"/>
      <c r="I118" s="69">
        <v>0</v>
      </c>
      <c r="J118" s="64">
        <v>0</v>
      </c>
      <c r="K118" s="64">
        <v>0</v>
      </c>
      <c r="L118" s="64">
        <v>0</v>
      </c>
    </row>
    <row r="119" spans="2:12" x14ac:dyDescent="0.25">
      <c r="B119" s="11"/>
      <c r="C119" s="11"/>
      <c r="D119" s="12"/>
      <c r="E119" s="12">
        <v>4226</v>
      </c>
      <c r="F119" s="12" t="s">
        <v>149</v>
      </c>
      <c r="G119" s="69">
        <v>0</v>
      </c>
      <c r="H119" s="69"/>
      <c r="I119" s="69">
        <v>0</v>
      </c>
      <c r="J119" s="64">
        <v>0</v>
      </c>
      <c r="K119" s="64">
        <v>0</v>
      </c>
      <c r="L119" s="64">
        <v>0</v>
      </c>
    </row>
    <row r="120" spans="2:12" x14ac:dyDescent="0.25">
      <c r="B120" s="11"/>
      <c r="C120" s="11"/>
      <c r="D120" s="12"/>
      <c r="E120" s="12">
        <v>4227</v>
      </c>
      <c r="F120" s="12" t="s">
        <v>150</v>
      </c>
      <c r="G120" s="69">
        <v>1951.9875240560089</v>
      </c>
      <c r="H120" s="69"/>
      <c r="I120" s="69">
        <v>0</v>
      </c>
      <c r="J120" s="64">
        <v>0</v>
      </c>
      <c r="K120" s="64">
        <v>0</v>
      </c>
      <c r="L120" s="64">
        <v>0</v>
      </c>
    </row>
    <row r="121" spans="2:12" s="73" customFormat="1" x14ac:dyDescent="0.25">
      <c r="B121" s="21"/>
      <c r="C121" s="21"/>
      <c r="D121" s="74">
        <v>424</v>
      </c>
      <c r="E121" s="74"/>
      <c r="F121" s="74" t="s">
        <v>151</v>
      </c>
      <c r="G121" s="61">
        <v>258.34494657906959</v>
      </c>
      <c r="H121" s="61">
        <v>8449</v>
      </c>
      <c r="I121" s="61">
        <v>0</v>
      </c>
      <c r="J121" s="72">
        <v>0</v>
      </c>
      <c r="K121" s="72">
        <v>0</v>
      </c>
      <c r="L121" s="72">
        <v>0</v>
      </c>
    </row>
    <row r="122" spans="2:12" x14ac:dyDescent="0.25">
      <c r="B122" s="11"/>
      <c r="C122" s="11"/>
      <c r="D122" s="12"/>
      <c r="E122" s="12">
        <v>4241</v>
      </c>
      <c r="F122" s="12" t="s">
        <v>152</v>
      </c>
      <c r="G122" s="69">
        <v>258.34494657906959</v>
      </c>
      <c r="H122" s="69"/>
      <c r="I122" s="69">
        <v>0</v>
      </c>
      <c r="J122" s="64">
        <v>0</v>
      </c>
      <c r="K122" s="64">
        <v>0</v>
      </c>
      <c r="L122" s="64">
        <v>0</v>
      </c>
    </row>
    <row r="123" spans="2:12" s="73" customFormat="1" x14ac:dyDescent="0.25">
      <c r="B123" s="80"/>
      <c r="C123" s="81"/>
      <c r="D123" s="82"/>
      <c r="E123" s="83" t="s">
        <v>46</v>
      </c>
      <c r="F123" s="74"/>
      <c r="G123" s="84">
        <v>266731.06244608131</v>
      </c>
      <c r="H123" s="84">
        <v>560071</v>
      </c>
      <c r="I123" s="84">
        <v>0</v>
      </c>
      <c r="J123" s="85">
        <v>287380.66000000003</v>
      </c>
      <c r="K123" s="85">
        <v>107.74172957755641</v>
      </c>
      <c r="L123" s="85">
        <f>J123/H123*100</f>
        <v>51.311469438696165</v>
      </c>
    </row>
  </sheetData>
  <mergeCells count="7">
    <mergeCell ref="B50:F50"/>
    <mergeCell ref="B49:F49"/>
    <mergeCell ref="B2:L2"/>
    <mergeCell ref="B4:L4"/>
    <mergeCell ref="B6:L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workbookViewId="0">
      <selection activeCell="C20" sqref="C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70" t="s">
        <v>37</v>
      </c>
      <c r="C2" s="170"/>
      <c r="D2" s="170"/>
      <c r="E2" s="170"/>
      <c r="F2" s="170"/>
      <c r="G2" s="170"/>
      <c r="H2" s="17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1" t="s">
        <v>7</v>
      </c>
      <c r="C4" s="41" t="s">
        <v>22</v>
      </c>
      <c r="D4" s="41" t="s">
        <v>51</v>
      </c>
      <c r="E4" s="41" t="s">
        <v>48</v>
      </c>
      <c r="F4" s="41" t="s">
        <v>23</v>
      </c>
      <c r="G4" s="41" t="s">
        <v>24</v>
      </c>
      <c r="H4" s="41" t="s">
        <v>49</v>
      </c>
    </row>
    <row r="5" spans="2:8" x14ac:dyDescent="0.25">
      <c r="B5" s="41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35</v>
      </c>
      <c r="H5" s="43" t="s">
        <v>69</v>
      </c>
    </row>
    <row r="6" spans="2:8" x14ac:dyDescent="0.25">
      <c r="B6" s="10" t="s">
        <v>17</v>
      </c>
      <c r="C6" s="84">
        <v>22490.661623199947</v>
      </c>
      <c r="D6" s="84">
        <v>35476</v>
      </c>
      <c r="E6" s="84">
        <v>0</v>
      </c>
      <c r="F6" s="85">
        <v>23891.200000000001</v>
      </c>
      <c r="G6" s="85">
        <f>F6/C6*100</f>
        <v>106.22719953847577</v>
      </c>
      <c r="H6" s="85">
        <f>F6/D6*100</f>
        <v>67.344683729845528</v>
      </c>
    </row>
    <row r="7" spans="2:8" s="73" customFormat="1" x14ac:dyDescent="0.25">
      <c r="B7" s="10" t="s">
        <v>153</v>
      </c>
      <c r="C7" s="84">
        <v>342.95573694339373</v>
      </c>
      <c r="D7" s="84">
        <v>416</v>
      </c>
      <c r="E7" s="96">
        <v>0</v>
      </c>
      <c r="F7" s="85">
        <v>0</v>
      </c>
      <c r="G7" s="85">
        <f t="shared" ref="G7:G16" si="0">F7/C7*100</f>
        <v>0</v>
      </c>
      <c r="H7" s="85">
        <v>0</v>
      </c>
    </row>
    <row r="8" spans="2:8" s="73" customFormat="1" x14ac:dyDescent="0.25">
      <c r="B8" s="10" t="s">
        <v>154</v>
      </c>
      <c r="C8" s="94">
        <v>0</v>
      </c>
      <c r="D8" s="94">
        <v>2250</v>
      </c>
      <c r="E8" s="94">
        <v>0</v>
      </c>
      <c r="F8" s="94">
        <v>0</v>
      </c>
      <c r="G8" s="85">
        <v>0</v>
      </c>
      <c r="H8" s="85">
        <f t="shared" ref="H8:H16" si="1">F8/D8*100</f>
        <v>0</v>
      </c>
    </row>
    <row r="9" spans="2:8" s="73" customFormat="1" x14ac:dyDescent="0.25">
      <c r="B9" s="10" t="s">
        <v>155</v>
      </c>
      <c r="C9" s="94">
        <v>10896.948702634547</v>
      </c>
      <c r="D9" s="94">
        <v>22656</v>
      </c>
      <c r="E9" s="94">
        <v>0</v>
      </c>
      <c r="F9" s="94">
        <v>5527</v>
      </c>
      <c r="G9" s="85">
        <f t="shared" si="0"/>
        <v>50.720620522548131</v>
      </c>
      <c r="H9" s="85">
        <f t="shared" si="1"/>
        <v>24.395303672316384</v>
      </c>
    </row>
    <row r="10" spans="2:8" s="73" customFormat="1" x14ac:dyDescent="0.25">
      <c r="B10" s="19" t="s">
        <v>156</v>
      </c>
      <c r="C10" s="84">
        <v>226554.09781670981</v>
      </c>
      <c r="D10" s="84">
        <v>499273</v>
      </c>
      <c r="E10" s="96">
        <v>0</v>
      </c>
      <c r="F10" s="85">
        <v>263272.52</v>
      </c>
      <c r="G10" s="85">
        <f t="shared" si="0"/>
        <v>116.20735291797577</v>
      </c>
      <c r="H10" s="85">
        <f t="shared" si="1"/>
        <v>52.731175128637041</v>
      </c>
    </row>
    <row r="11" spans="2:8" s="71" customFormat="1" x14ac:dyDescent="0.25">
      <c r="B11" s="97" t="s">
        <v>47</v>
      </c>
      <c r="C11" s="58">
        <v>260284.66387948769</v>
      </c>
      <c r="D11" s="58">
        <v>560071</v>
      </c>
      <c r="E11" s="95">
        <v>0</v>
      </c>
      <c r="F11" s="93">
        <v>292690.72000000003</v>
      </c>
      <c r="G11" s="93">
        <f t="shared" si="0"/>
        <v>112.45023645938525</v>
      </c>
      <c r="H11" s="93">
        <f t="shared" si="1"/>
        <v>52.259574232552666</v>
      </c>
    </row>
    <row r="12" spans="2:8" x14ac:dyDescent="0.25">
      <c r="B12" s="25"/>
      <c r="C12" s="8"/>
      <c r="D12" s="8"/>
      <c r="E12" s="9"/>
      <c r="F12" s="32"/>
      <c r="G12" s="59"/>
      <c r="H12" s="59"/>
    </row>
    <row r="13" spans="2:8" s="73" customFormat="1" ht="15.75" customHeight="1" x14ac:dyDescent="0.25">
      <c r="B13" s="10" t="s">
        <v>17</v>
      </c>
      <c r="C13" s="62">
        <v>22349.387484239163</v>
      </c>
      <c r="D13" s="62">
        <v>33883</v>
      </c>
      <c r="E13" s="62">
        <v>0</v>
      </c>
      <c r="F13" s="72">
        <v>18042.150000000001</v>
      </c>
      <c r="G13" s="72">
        <f t="shared" si="0"/>
        <v>80.72771574936165</v>
      </c>
      <c r="H13" s="72">
        <f t="shared" si="1"/>
        <v>53.248384145441676</v>
      </c>
    </row>
    <row r="14" spans="2:8" s="73" customFormat="1" x14ac:dyDescent="0.25">
      <c r="B14" s="10" t="s">
        <v>153</v>
      </c>
      <c r="C14" s="62">
        <v>7.4935297630897866</v>
      </c>
      <c r="D14" s="62">
        <v>416</v>
      </c>
      <c r="E14" s="98">
        <v>0</v>
      </c>
      <c r="F14" s="72">
        <v>0</v>
      </c>
      <c r="G14" s="72">
        <f t="shared" si="0"/>
        <v>0</v>
      </c>
      <c r="H14" s="72">
        <f t="shared" si="1"/>
        <v>0</v>
      </c>
    </row>
    <row r="15" spans="2:8" s="73" customFormat="1" x14ac:dyDescent="0.25">
      <c r="B15" s="10" t="s">
        <v>154</v>
      </c>
      <c r="C15" s="62">
        <v>1990.8421262193906</v>
      </c>
      <c r="D15" s="62">
        <v>2250</v>
      </c>
      <c r="E15" s="98">
        <v>0</v>
      </c>
      <c r="F15" s="72">
        <v>0</v>
      </c>
      <c r="G15" s="72">
        <f t="shared" si="0"/>
        <v>0</v>
      </c>
      <c r="H15" s="72">
        <f t="shared" si="1"/>
        <v>0</v>
      </c>
    </row>
    <row r="16" spans="2:8" s="73" customFormat="1" x14ac:dyDescent="0.25">
      <c r="B16" s="10" t="s">
        <v>155</v>
      </c>
      <c r="C16" s="62">
        <v>8382.4221912535668</v>
      </c>
      <c r="D16" s="62">
        <v>22656</v>
      </c>
      <c r="E16" s="98">
        <v>0</v>
      </c>
      <c r="F16" s="72">
        <v>225.67</v>
      </c>
      <c r="G16" s="72">
        <f t="shared" si="0"/>
        <v>2.6921812675513985</v>
      </c>
      <c r="H16" s="72">
        <f t="shared" si="1"/>
        <v>0.99607168079096031</v>
      </c>
    </row>
    <row r="17" spans="2:11" s="73" customFormat="1" x14ac:dyDescent="0.25">
      <c r="B17" s="10" t="s">
        <v>156</v>
      </c>
      <c r="C17" s="62">
        <v>234000.91711460613</v>
      </c>
      <c r="D17" s="62">
        <v>500866</v>
      </c>
      <c r="E17" s="98">
        <v>0</v>
      </c>
      <c r="F17" s="72">
        <v>269112.84000000003</v>
      </c>
      <c r="G17" s="72">
        <f t="shared" ref="G17:G18" si="2">F17/C17*100</f>
        <v>115.00503644103122</v>
      </c>
      <c r="H17" s="72">
        <f t="shared" ref="H17:H18" si="3">F17/D17*100</f>
        <v>53.729508491293089</v>
      </c>
    </row>
    <row r="18" spans="2:11" s="71" customFormat="1" x14ac:dyDescent="0.25">
      <c r="B18" s="97" t="s">
        <v>46</v>
      </c>
      <c r="C18" s="63">
        <v>266731.06244608131</v>
      </c>
      <c r="D18" s="63">
        <v>560071</v>
      </c>
      <c r="E18" s="99">
        <v>0</v>
      </c>
      <c r="F18" s="70">
        <v>287380.66000000003</v>
      </c>
      <c r="G18" s="70">
        <f t="shared" si="2"/>
        <v>107.74172957755641</v>
      </c>
      <c r="H18" s="70">
        <f t="shared" si="3"/>
        <v>51.311469438696165</v>
      </c>
    </row>
    <row r="20" spans="2:11" ht="15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2:1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2:1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D6" sqref="D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4"/>
      <c r="G1" s="4"/>
      <c r="H1" s="4"/>
    </row>
    <row r="2" spans="2:8" ht="15.75" customHeight="1" x14ac:dyDescent="0.25">
      <c r="B2" s="170" t="s">
        <v>38</v>
      </c>
      <c r="C2" s="170"/>
      <c r="D2" s="170"/>
      <c r="E2" s="170"/>
      <c r="F2" s="170"/>
      <c r="G2" s="170"/>
      <c r="H2" s="170"/>
    </row>
    <row r="3" spans="2:8" ht="18" x14ac:dyDescent="0.25">
      <c r="B3" s="18"/>
      <c r="C3" s="18"/>
      <c r="D3" s="18"/>
      <c r="E3" s="18"/>
      <c r="F3" s="4"/>
      <c r="G3" s="4"/>
      <c r="H3" s="4"/>
    </row>
    <row r="4" spans="2:8" ht="25.5" x14ac:dyDescent="0.25">
      <c r="B4" s="41" t="s">
        <v>7</v>
      </c>
      <c r="C4" s="41" t="s">
        <v>58</v>
      </c>
      <c r="D4" s="41" t="s">
        <v>51</v>
      </c>
      <c r="E4" s="41" t="s">
        <v>48</v>
      </c>
      <c r="F4" s="41" t="s">
        <v>59</v>
      </c>
      <c r="G4" s="41" t="s">
        <v>24</v>
      </c>
      <c r="H4" s="41" t="s">
        <v>49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35</v>
      </c>
      <c r="H5" s="43" t="s">
        <v>69</v>
      </c>
    </row>
    <row r="6" spans="2:8" ht="15.75" customHeight="1" x14ac:dyDescent="0.25">
      <c r="B6" s="10" t="s">
        <v>46</v>
      </c>
      <c r="C6" s="62">
        <v>266731.06244608131</v>
      </c>
      <c r="D6" s="62">
        <v>560071</v>
      </c>
      <c r="E6" s="62">
        <v>0</v>
      </c>
      <c r="F6" s="72">
        <v>287380.65999999997</v>
      </c>
      <c r="G6" s="72">
        <f>F6/C6*100</f>
        <v>107.74172957755638</v>
      </c>
      <c r="H6" s="72">
        <f>F6/D6*100</f>
        <v>51.311469438696157</v>
      </c>
    </row>
    <row r="7" spans="2:8" ht="15.75" customHeight="1" x14ac:dyDescent="0.25">
      <c r="B7" s="10" t="s">
        <v>312</v>
      </c>
      <c r="C7" s="62">
        <v>266731.06244608131</v>
      </c>
      <c r="D7" s="62">
        <v>560071</v>
      </c>
      <c r="E7" s="62">
        <v>0</v>
      </c>
      <c r="F7" s="72">
        <v>287380.65999999997</v>
      </c>
      <c r="G7" s="72">
        <f t="shared" ref="G7:G8" si="0">F7/C7*100</f>
        <v>107.74172957755638</v>
      </c>
      <c r="H7" s="72">
        <f t="shared" ref="H7:H8" si="1">F7/D7*100</f>
        <v>51.311469438696157</v>
      </c>
    </row>
    <row r="8" spans="2:8" x14ac:dyDescent="0.25">
      <c r="B8" s="157" t="s">
        <v>313</v>
      </c>
      <c r="C8" s="63">
        <v>266731.06244608131</v>
      </c>
      <c r="D8" s="63">
        <v>560071</v>
      </c>
      <c r="E8" s="63">
        <v>0</v>
      </c>
      <c r="F8" s="70">
        <v>287380.65999999997</v>
      </c>
      <c r="G8" s="70">
        <f t="shared" si="0"/>
        <v>107.74172957755638</v>
      </c>
      <c r="H8" s="70">
        <f t="shared" si="1"/>
        <v>51.311469438696157</v>
      </c>
    </row>
    <row r="10" spans="2:8" x14ac:dyDescent="0.25">
      <c r="B10" s="35"/>
      <c r="C10" s="35"/>
      <c r="D10" s="35"/>
      <c r="E10" s="35"/>
      <c r="F10" s="35"/>
      <c r="G10" s="35"/>
      <c r="H10" s="35"/>
    </row>
    <row r="11" spans="2:8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35"/>
      <c r="C12" s="35"/>
      <c r="D12" s="35"/>
      <c r="E12" s="35"/>
      <c r="F12" s="35"/>
      <c r="G12" s="35"/>
      <c r="H12" s="3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90" zoomScaleNormal="90" workbookViewId="0">
      <selection activeCell="G23" sqref="G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8"/>
      <c r="E1" s="3"/>
      <c r="F1" s="3"/>
      <c r="G1" s="3"/>
      <c r="H1" s="3"/>
      <c r="I1" s="3"/>
      <c r="J1" s="3"/>
      <c r="K1" s="3"/>
      <c r="L1" s="18"/>
    </row>
    <row r="2" spans="2:12" ht="15.75" customHeight="1" x14ac:dyDescent="0.25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2:12" ht="18" x14ac:dyDescent="0.25">
      <c r="B3" s="3"/>
      <c r="C3" s="3"/>
      <c r="D3" s="18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70" t="s">
        <v>53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2" ht="15.75" customHeight="1" x14ac:dyDescent="0.25">
      <c r="B5" s="170" t="s">
        <v>39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2:12" ht="18" x14ac:dyDescent="0.25">
      <c r="B6" s="3"/>
      <c r="C6" s="3"/>
      <c r="D6" s="18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6" t="s">
        <v>7</v>
      </c>
      <c r="C7" s="187"/>
      <c r="D7" s="187"/>
      <c r="E7" s="187"/>
      <c r="F7" s="188"/>
      <c r="G7" s="44" t="s">
        <v>22</v>
      </c>
      <c r="H7" s="44" t="s">
        <v>51</v>
      </c>
      <c r="I7" s="44" t="s">
        <v>48</v>
      </c>
      <c r="J7" s="44" t="s">
        <v>23</v>
      </c>
      <c r="K7" s="44" t="s">
        <v>24</v>
      </c>
      <c r="L7" s="44" t="s">
        <v>49</v>
      </c>
    </row>
    <row r="8" spans="2:12" x14ac:dyDescent="0.25">
      <c r="B8" s="186">
        <v>1</v>
      </c>
      <c r="C8" s="187"/>
      <c r="D8" s="187"/>
      <c r="E8" s="187"/>
      <c r="F8" s="188"/>
      <c r="G8" s="45">
        <v>2</v>
      </c>
      <c r="H8" s="45">
        <v>3</v>
      </c>
      <c r="I8" s="45">
        <v>4</v>
      </c>
      <c r="J8" s="45">
        <v>5</v>
      </c>
      <c r="K8" s="45" t="s">
        <v>35</v>
      </c>
      <c r="L8" s="52" t="s">
        <v>69</v>
      </c>
    </row>
    <row r="9" spans="2:12" s="73" customFormat="1" ht="25.5" x14ac:dyDescent="0.25">
      <c r="B9" s="10">
        <v>8</v>
      </c>
      <c r="C9" s="10"/>
      <c r="D9" s="10"/>
      <c r="E9" s="10"/>
      <c r="F9" s="10" t="s">
        <v>8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</row>
    <row r="10" spans="2:12" s="73" customFormat="1" x14ac:dyDescent="0.25">
      <c r="B10" s="10"/>
      <c r="C10" s="10">
        <v>84</v>
      </c>
      <c r="D10" s="10"/>
      <c r="E10" s="10"/>
      <c r="F10" s="10" t="s">
        <v>13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</row>
    <row r="11" spans="2:12" s="73" customFormat="1" ht="63.75" x14ac:dyDescent="0.25">
      <c r="B11" s="21"/>
      <c r="C11" s="21"/>
      <c r="D11" s="21">
        <v>841</v>
      </c>
      <c r="E11" s="21"/>
      <c r="F11" s="76" t="s">
        <v>40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</row>
    <row r="12" spans="2:12" ht="25.5" x14ac:dyDescent="0.25">
      <c r="B12" s="11"/>
      <c r="C12" s="11"/>
      <c r="D12" s="11"/>
      <c r="E12" s="11">
        <v>8413</v>
      </c>
      <c r="F12" s="26" t="s">
        <v>41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2:12" x14ac:dyDescent="0.25">
      <c r="B13" s="11"/>
      <c r="C13" s="11"/>
      <c r="D13" s="11"/>
      <c r="E13" s="12" t="s">
        <v>18</v>
      </c>
      <c r="F13" s="16"/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</row>
    <row r="14" spans="2:12" s="73" customFormat="1" ht="25.5" x14ac:dyDescent="0.25">
      <c r="B14" s="13">
        <v>5</v>
      </c>
      <c r="C14" s="14"/>
      <c r="D14" s="14"/>
      <c r="E14" s="14"/>
      <c r="F14" s="19" t="s">
        <v>9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</row>
    <row r="15" spans="2:12" s="73" customFormat="1" ht="38.25" x14ac:dyDescent="0.25">
      <c r="B15" s="10"/>
      <c r="C15" s="10">
        <v>54</v>
      </c>
      <c r="D15" s="10"/>
      <c r="E15" s="10"/>
      <c r="F15" s="19" t="s">
        <v>14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</row>
    <row r="16" spans="2:12" s="73" customFormat="1" ht="89.25" x14ac:dyDescent="0.25">
      <c r="B16" s="10"/>
      <c r="C16" s="10"/>
      <c r="D16" s="10">
        <v>541</v>
      </c>
      <c r="E16" s="76"/>
      <c r="F16" s="76" t="s">
        <v>42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spans="2:12" ht="38.25" x14ac:dyDescent="0.25">
      <c r="B17" s="15"/>
      <c r="C17" s="15"/>
      <c r="D17" s="15"/>
      <c r="E17" s="26">
        <v>5413</v>
      </c>
      <c r="F17" s="26" t="s">
        <v>43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9" spans="2:12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zoomScale="90" zoomScaleNormal="90" workbookViewId="0">
      <selection activeCell="C22" sqref="C2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4"/>
      <c r="G1" s="4"/>
      <c r="H1" s="4"/>
    </row>
    <row r="2" spans="2:8" ht="15.75" customHeight="1" x14ac:dyDescent="0.25">
      <c r="B2" s="170" t="s">
        <v>44</v>
      </c>
      <c r="C2" s="170"/>
      <c r="D2" s="170"/>
      <c r="E2" s="170"/>
      <c r="F2" s="170"/>
      <c r="G2" s="170"/>
      <c r="H2" s="170"/>
    </row>
    <row r="3" spans="2:8" ht="18" x14ac:dyDescent="0.25">
      <c r="B3" s="18"/>
      <c r="C3" s="18"/>
      <c r="D3" s="18"/>
      <c r="E3" s="18"/>
      <c r="F3" s="4"/>
      <c r="G3" s="4"/>
      <c r="H3" s="4"/>
    </row>
    <row r="4" spans="2:8" ht="25.5" x14ac:dyDescent="0.25">
      <c r="B4" s="41" t="s">
        <v>7</v>
      </c>
      <c r="C4" s="41" t="s">
        <v>22</v>
      </c>
      <c r="D4" s="41" t="s">
        <v>51</v>
      </c>
      <c r="E4" s="41" t="s">
        <v>48</v>
      </c>
      <c r="F4" s="41" t="s">
        <v>23</v>
      </c>
      <c r="G4" s="41" t="s">
        <v>24</v>
      </c>
      <c r="H4" s="41" t="s">
        <v>49</v>
      </c>
    </row>
    <row r="5" spans="2:8" x14ac:dyDescent="0.25">
      <c r="B5" s="41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35</v>
      </c>
      <c r="H5" s="43" t="s">
        <v>69</v>
      </c>
    </row>
    <row r="6" spans="2:8" x14ac:dyDescent="0.25">
      <c r="B6" s="10" t="s">
        <v>45</v>
      </c>
      <c r="C6" s="84">
        <v>260284.66387948769</v>
      </c>
      <c r="D6" s="84">
        <v>560071</v>
      </c>
      <c r="E6" s="96">
        <v>0</v>
      </c>
      <c r="F6" s="85">
        <v>292690.72000000003</v>
      </c>
      <c r="G6" s="85">
        <f>F6/C6*100</f>
        <v>112.45023645938525</v>
      </c>
      <c r="H6" s="85">
        <f>F6/D6*100</f>
        <v>52.259574232552666</v>
      </c>
    </row>
    <row r="7" spans="2:8" s="71" customFormat="1" x14ac:dyDescent="0.25">
      <c r="B7" s="15" t="s">
        <v>17</v>
      </c>
      <c r="C7" s="58">
        <v>22490.661623199947</v>
      </c>
      <c r="D7" s="58">
        <v>35476</v>
      </c>
      <c r="E7" s="58">
        <v>0</v>
      </c>
      <c r="F7" s="93">
        <v>23891.200000000001</v>
      </c>
      <c r="G7" s="93">
        <f>F7/C7*100</f>
        <v>106.22719953847577</v>
      </c>
      <c r="H7" s="93">
        <f>F7/D7*100</f>
        <v>67.344683729845528</v>
      </c>
    </row>
    <row r="8" spans="2:8" s="71" customFormat="1" x14ac:dyDescent="0.25">
      <c r="B8" s="15" t="s">
        <v>153</v>
      </c>
      <c r="C8" s="58">
        <v>342.95573694339373</v>
      </c>
      <c r="D8" s="58">
        <v>416</v>
      </c>
      <c r="E8" s="95">
        <v>0</v>
      </c>
      <c r="F8" s="93">
        <v>0</v>
      </c>
      <c r="G8" s="93">
        <f t="shared" ref="G8:G18" si="0">F8/C8*100</f>
        <v>0</v>
      </c>
      <c r="H8" s="93">
        <v>0</v>
      </c>
    </row>
    <row r="9" spans="2:8" s="71" customFormat="1" x14ac:dyDescent="0.25">
      <c r="B9" s="15" t="s">
        <v>154</v>
      </c>
      <c r="C9" s="92">
        <v>0</v>
      </c>
      <c r="D9" s="92">
        <v>2250</v>
      </c>
      <c r="E9" s="92">
        <v>0</v>
      </c>
      <c r="F9" s="92">
        <v>0</v>
      </c>
      <c r="G9" s="93">
        <v>0</v>
      </c>
      <c r="H9" s="93">
        <f t="shared" ref="H9:H18" si="1">F9/D9*100</f>
        <v>0</v>
      </c>
    </row>
    <row r="10" spans="2:8" s="71" customFormat="1" x14ac:dyDescent="0.25">
      <c r="B10" s="15" t="s">
        <v>155</v>
      </c>
      <c r="C10" s="92">
        <v>10896.948702634547</v>
      </c>
      <c r="D10" s="92">
        <v>22656</v>
      </c>
      <c r="E10" s="92">
        <v>0</v>
      </c>
      <c r="F10" s="92">
        <v>5527</v>
      </c>
      <c r="G10" s="93">
        <f t="shared" si="0"/>
        <v>50.720620522548131</v>
      </c>
      <c r="H10" s="93">
        <f t="shared" si="1"/>
        <v>24.395303672316384</v>
      </c>
    </row>
    <row r="11" spans="2:8" s="71" customFormat="1" x14ac:dyDescent="0.25">
      <c r="B11" s="20" t="s">
        <v>156</v>
      </c>
      <c r="C11" s="58">
        <v>226554.09781670981</v>
      </c>
      <c r="D11" s="58">
        <v>499273</v>
      </c>
      <c r="E11" s="95">
        <v>0</v>
      </c>
      <c r="F11" s="93">
        <v>263272.52</v>
      </c>
      <c r="G11" s="93">
        <f t="shared" si="0"/>
        <v>116.20735291797577</v>
      </c>
      <c r="H11" s="93">
        <f t="shared" si="1"/>
        <v>52.731175128637041</v>
      </c>
    </row>
    <row r="12" spans="2:8" x14ac:dyDescent="0.25">
      <c r="B12" s="25"/>
      <c r="C12" s="8"/>
      <c r="D12" s="8"/>
      <c r="E12" s="9"/>
      <c r="F12" s="32"/>
      <c r="G12" s="59"/>
      <c r="H12" s="59"/>
    </row>
    <row r="13" spans="2:8" x14ac:dyDescent="0.25">
      <c r="B13" s="10" t="s">
        <v>46</v>
      </c>
      <c r="C13" s="62">
        <v>266731.06244608131</v>
      </c>
      <c r="D13" s="62">
        <v>560071</v>
      </c>
      <c r="E13" s="98">
        <v>0</v>
      </c>
      <c r="F13" s="72">
        <v>287380.66000000003</v>
      </c>
      <c r="G13" s="72">
        <f>F13/C13*100</f>
        <v>107.74172957755641</v>
      </c>
      <c r="H13" s="72">
        <f>F13/D13*100</f>
        <v>51.311469438696165</v>
      </c>
    </row>
    <row r="14" spans="2:8" s="71" customFormat="1" x14ac:dyDescent="0.25">
      <c r="B14" s="15" t="s">
        <v>17</v>
      </c>
      <c r="C14" s="63">
        <v>22349.387484239163</v>
      </c>
      <c r="D14" s="63">
        <v>33883</v>
      </c>
      <c r="E14" s="63">
        <v>0</v>
      </c>
      <c r="F14" s="70">
        <v>18042.150000000001</v>
      </c>
      <c r="G14" s="70">
        <f t="shared" si="0"/>
        <v>80.72771574936165</v>
      </c>
      <c r="H14" s="70">
        <f t="shared" si="1"/>
        <v>53.248384145441676</v>
      </c>
    </row>
    <row r="15" spans="2:8" s="71" customFormat="1" x14ac:dyDescent="0.25">
      <c r="B15" s="15" t="s">
        <v>153</v>
      </c>
      <c r="C15" s="63">
        <v>7.4935297630897866</v>
      </c>
      <c r="D15" s="63">
        <v>416</v>
      </c>
      <c r="E15" s="99">
        <v>0</v>
      </c>
      <c r="F15" s="70">
        <v>0</v>
      </c>
      <c r="G15" s="70">
        <f t="shared" si="0"/>
        <v>0</v>
      </c>
      <c r="H15" s="70">
        <f t="shared" si="1"/>
        <v>0</v>
      </c>
    </row>
    <row r="16" spans="2:8" s="71" customFormat="1" ht="15.75" customHeight="1" x14ac:dyDescent="0.25">
      <c r="B16" s="15" t="s">
        <v>154</v>
      </c>
      <c r="C16" s="63">
        <v>1990.8421262193906</v>
      </c>
      <c r="D16" s="63">
        <v>2250</v>
      </c>
      <c r="E16" s="99">
        <v>0</v>
      </c>
      <c r="F16" s="70">
        <v>0</v>
      </c>
      <c r="G16" s="70">
        <f t="shared" si="0"/>
        <v>0</v>
      </c>
      <c r="H16" s="70">
        <f t="shared" si="1"/>
        <v>0</v>
      </c>
    </row>
    <row r="17" spans="2:8" s="71" customFormat="1" ht="15.75" customHeight="1" x14ac:dyDescent="0.25">
      <c r="B17" s="15" t="s">
        <v>155</v>
      </c>
      <c r="C17" s="63">
        <v>8382.4221912535668</v>
      </c>
      <c r="D17" s="63">
        <v>22656</v>
      </c>
      <c r="E17" s="99">
        <v>0</v>
      </c>
      <c r="F17" s="70">
        <v>225.67</v>
      </c>
      <c r="G17" s="70">
        <f t="shared" si="0"/>
        <v>2.6921812675513985</v>
      </c>
      <c r="H17" s="70">
        <f t="shared" si="1"/>
        <v>0.99607168079096031</v>
      </c>
    </row>
    <row r="18" spans="2:8" s="71" customFormat="1" x14ac:dyDescent="0.25">
      <c r="B18" s="15" t="s">
        <v>156</v>
      </c>
      <c r="C18" s="63">
        <v>234000.91711460613</v>
      </c>
      <c r="D18" s="63">
        <v>500866</v>
      </c>
      <c r="E18" s="99">
        <v>0</v>
      </c>
      <c r="F18" s="70">
        <v>269112.84000000003</v>
      </c>
      <c r="G18" s="70">
        <f t="shared" si="0"/>
        <v>115.00503644103122</v>
      </c>
      <c r="H18" s="70">
        <f t="shared" si="1"/>
        <v>53.729508491293089</v>
      </c>
    </row>
    <row r="20" spans="2:8" x14ac:dyDescent="0.25">
      <c r="B20" s="48"/>
      <c r="C20" s="48"/>
      <c r="D20" s="48"/>
      <c r="E20" s="48"/>
      <c r="F20" s="48"/>
      <c r="G20" s="48"/>
      <c r="H20" s="4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9"/>
  <sheetViews>
    <sheetView tabSelected="1" zoomScale="90" zoomScaleNormal="90" workbookViewId="0">
      <selection activeCell="E17" sqref="E17"/>
    </sheetView>
  </sheetViews>
  <sheetFormatPr defaultRowHeight="15" x14ac:dyDescent="0.25"/>
  <cols>
    <col min="2" max="2" width="8.5703125" bestFit="1" customWidth="1"/>
    <col min="3" max="3" width="9.7109375" bestFit="1" customWidth="1"/>
    <col min="4" max="4" width="34.5703125" bestFit="1" customWidth="1"/>
    <col min="5" max="5" width="22.85546875" bestFit="1" customWidth="1"/>
    <col min="6" max="6" width="20.42578125" bestFit="1" customWidth="1"/>
    <col min="7" max="7" width="19.85546875" bestFit="1" customWidth="1"/>
    <col min="8" max="8" width="21.85546875" bestFit="1" customWidth="1"/>
    <col min="9" max="9" width="11.28515625" bestFit="1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70" t="s">
        <v>10</v>
      </c>
      <c r="C2" s="170"/>
      <c r="D2" s="170"/>
      <c r="E2" s="170"/>
      <c r="F2" s="170"/>
      <c r="G2" s="170"/>
      <c r="H2" s="170"/>
      <c r="I2" s="170"/>
      <c r="J2" s="27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89" t="s">
        <v>60</v>
      </c>
      <c r="C4" s="189"/>
      <c r="D4" s="189"/>
      <c r="E4" s="189"/>
      <c r="F4" s="189"/>
      <c r="G4" s="189"/>
      <c r="H4" s="189"/>
      <c r="I4" s="189"/>
    </row>
    <row r="5" spans="2:10" ht="18" x14ac:dyDescent="0.25">
      <c r="B5" s="18"/>
      <c r="C5" s="18"/>
      <c r="D5" s="18"/>
      <c r="E5" s="18"/>
      <c r="F5" s="18"/>
      <c r="G5" s="18"/>
      <c r="H5" s="18"/>
      <c r="I5" s="4"/>
    </row>
    <row r="6" spans="2:10" x14ac:dyDescent="0.25">
      <c r="B6" s="100"/>
      <c r="C6" s="190" t="s">
        <v>7</v>
      </c>
      <c r="D6" s="191"/>
      <c r="E6" s="100" t="s">
        <v>157</v>
      </c>
      <c r="F6" s="101" t="s">
        <v>158</v>
      </c>
      <c r="G6" s="102" t="s">
        <v>159</v>
      </c>
      <c r="H6" s="102" t="s">
        <v>160</v>
      </c>
      <c r="I6" s="100" t="s">
        <v>161</v>
      </c>
    </row>
    <row r="7" spans="2:10" s="46" customFormat="1" ht="12.75" x14ac:dyDescent="0.2">
      <c r="B7" s="103"/>
      <c r="C7" s="192" t="s">
        <v>162</v>
      </c>
      <c r="D7" s="191"/>
      <c r="E7" s="104"/>
      <c r="F7" s="105">
        <v>3</v>
      </c>
      <c r="G7" s="106">
        <v>4</v>
      </c>
      <c r="H7" s="106">
        <v>5</v>
      </c>
      <c r="I7" s="104" t="s">
        <v>163</v>
      </c>
    </row>
    <row r="8" spans="2:10" ht="30" customHeight="1" x14ac:dyDescent="0.25">
      <c r="B8" s="107"/>
      <c r="C8" s="108"/>
      <c r="D8" s="108" t="s">
        <v>164</v>
      </c>
      <c r="E8" s="109"/>
      <c r="F8" s="110"/>
      <c r="G8" s="111"/>
      <c r="H8" s="111"/>
      <c r="I8" s="112"/>
    </row>
    <row r="9" spans="2:10" ht="30" customHeight="1" x14ac:dyDescent="0.25">
      <c r="B9" s="113">
        <v>2101</v>
      </c>
      <c r="C9" s="114" t="s">
        <v>165</v>
      </c>
      <c r="D9" s="113" t="s">
        <v>166</v>
      </c>
      <c r="E9" s="114"/>
      <c r="F9" s="115">
        <f>SUM(F10,F38,F46,F59)</f>
        <v>453699</v>
      </c>
      <c r="G9" s="116">
        <v>0</v>
      </c>
      <c r="H9" s="116">
        <f>SUM(H10,H38,H46,H59)</f>
        <v>254792.08000000005</v>
      </c>
      <c r="I9" s="117">
        <f>H9/F9*100</f>
        <v>56.15883658548951</v>
      </c>
    </row>
    <row r="10" spans="2:10" ht="30" customHeight="1" x14ac:dyDescent="0.25">
      <c r="B10" s="107">
        <v>210101</v>
      </c>
      <c r="C10" s="108" t="s">
        <v>167</v>
      </c>
      <c r="D10" s="107" t="s">
        <v>168</v>
      </c>
      <c r="E10" s="109"/>
      <c r="F10" s="110">
        <f>F11</f>
        <v>12273</v>
      </c>
      <c r="G10" s="111">
        <v>0</v>
      </c>
      <c r="H10" s="111">
        <f>H11</f>
        <v>10574.89</v>
      </c>
      <c r="I10" s="158">
        <f t="shared" ref="I10:I73" si="0">H10/F10*100</f>
        <v>86.163855618023305</v>
      </c>
    </row>
    <row r="11" spans="2:10" ht="30" customHeight="1" x14ac:dyDescent="0.25">
      <c r="B11" s="118"/>
      <c r="C11" s="119">
        <v>3</v>
      </c>
      <c r="D11" s="119" t="s">
        <v>169</v>
      </c>
      <c r="E11" s="114"/>
      <c r="F11" s="115">
        <f>SUM(F12,F35)</f>
        <v>12273</v>
      </c>
      <c r="G11" s="116">
        <v>0</v>
      </c>
      <c r="H11" s="116">
        <f>SUM(H12,H35)</f>
        <v>10574.89</v>
      </c>
      <c r="I11" s="117">
        <f t="shared" si="0"/>
        <v>86.163855618023305</v>
      </c>
    </row>
    <row r="12" spans="2:10" ht="30" customHeight="1" x14ac:dyDescent="0.25">
      <c r="B12" s="118"/>
      <c r="C12" s="119">
        <v>32</v>
      </c>
      <c r="D12" s="119" t="s">
        <v>170</v>
      </c>
      <c r="E12" s="114"/>
      <c r="F12" s="115">
        <f>SUM(F13,F16,F21,F31)</f>
        <v>11822</v>
      </c>
      <c r="G12" s="116">
        <v>0</v>
      </c>
      <c r="H12" s="116">
        <f>SUM(H13,H16,H21,H31)</f>
        <v>10370.42</v>
      </c>
      <c r="I12" s="117">
        <f t="shared" si="0"/>
        <v>87.721366942987657</v>
      </c>
    </row>
    <row r="13" spans="2:10" ht="30" customHeight="1" x14ac:dyDescent="0.25">
      <c r="B13" s="118"/>
      <c r="C13" s="119" t="s">
        <v>171</v>
      </c>
      <c r="D13" s="119" t="s">
        <v>172</v>
      </c>
      <c r="E13" s="114"/>
      <c r="F13" s="120">
        <f>SUM(F14:F15)</f>
        <v>863</v>
      </c>
      <c r="G13" s="116">
        <v>0</v>
      </c>
      <c r="H13" s="116">
        <f>SUM(H14:H15)</f>
        <v>1979.26</v>
      </c>
      <c r="I13" s="117">
        <f t="shared" si="0"/>
        <v>229.34646581691771</v>
      </c>
    </row>
    <row r="14" spans="2:10" ht="30" customHeight="1" x14ac:dyDescent="0.25">
      <c r="B14" s="121"/>
      <c r="C14" s="121" t="s">
        <v>173</v>
      </c>
      <c r="D14" s="121" t="s">
        <v>174</v>
      </c>
      <c r="E14" s="122">
        <v>48005</v>
      </c>
      <c r="F14" s="123">
        <v>465</v>
      </c>
      <c r="G14" s="124">
        <v>0</v>
      </c>
      <c r="H14" s="124">
        <v>1573.26</v>
      </c>
      <c r="I14" s="158">
        <f t="shared" si="0"/>
        <v>338.33548387096772</v>
      </c>
    </row>
    <row r="15" spans="2:10" ht="30" customHeight="1" x14ac:dyDescent="0.25">
      <c r="B15" s="121"/>
      <c r="C15" s="121" t="s">
        <v>175</v>
      </c>
      <c r="D15" s="121" t="s">
        <v>176</v>
      </c>
      <c r="E15" s="122">
        <v>48005</v>
      </c>
      <c r="F15" s="125">
        <v>398</v>
      </c>
      <c r="G15" s="124">
        <v>0</v>
      </c>
      <c r="H15" s="124">
        <v>406</v>
      </c>
      <c r="I15" s="158">
        <f t="shared" si="0"/>
        <v>102.01005025125629</v>
      </c>
    </row>
    <row r="16" spans="2:10" ht="30" customHeight="1" x14ac:dyDescent="0.25">
      <c r="B16" s="118"/>
      <c r="C16" s="119" t="s">
        <v>177</v>
      </c>
      <c r="D16" s="119" t="s">
        <v>178</v>
      </c>
      <c r="E16" s="114"/>
      <c r="F16" s="120">
        <f>SUM(F17:F20)</f>
        <v>2584</v>
      </c>
      <c r="G16" s="116">
        <v>0</v>
      </c>
      <c r="H16" s="116">
        <f>SUM(H17:H20)</f>
        <v>2412.0700000000002</v>
      </c>
      <c r="I16" s="117">
        <f t="shared" si="0"/>
        <v>93.346362229102169</v>
      </c>
    </row>
    <row r="17" spans="2:9" ht="30" customHeight="1" x14ac:dyDescent="0.25">
      <c r="B17" s="121"/>
      <c r="C17" s="121" t="s">
        <v>179</v>
      </c>
      <c r="D17" s="121" t="s">
        <v>180</v>
      </c>
      <c r="E17" s="122">
        <v>48005</v>
      </c>
      <c r="F17" s="126">
        <v>2153</v>
      </c>
      <c r="G17" s="124">
        <v>0</v>
      </c>
      <c r="H17" s="124">
        <v>1614.16</v>
      </c>
      <c r="I17" s="158">
        <f t="shared" si="0"/>
        <v>74.972596377148164</v>
      </c>
    </row>
    <row r="18" spans="2:9" ht="30" customHeight="1" x14ac:dyDescent="0.25">
      <c r="B18" s="121"/>
      <c r="C18" s="121" t="s">
        <v>181</v>
      </c>
      <c r="D18" s="121" t="s">
        <v>182</v>
      </c>
      <c r="E18" s="122">
        <v>48005</v>
      </c>
      <c r="F18" s="126">
        <v>265</v>
      </c>
      <c r="G18" s="124">
        <v>0</v>
      </c>
      <c r="H18" s="124">
        <v>75.2</v>
      </c>
      <c r="I18" s="158">
        <f t="shared" si="0"/>
        <v>28.377358490566039</v>
      </c>
    </row>
    <row r="19" spans="2:9" ht="30" customHeight="1" x14ac:dyDescent="0.25">
      <c r="B19" s="121"/>
      <c r="C19" s="121" t="s">
        <v>183</v>
      </c>
      <c r="D19" s="121" t="s">
        <v>184</v>
      </c>
      <c r="E19" s="122">
        <v>48005</v>
      </c>
      <c r="F19" s="126">
        <v>133</v>
      </c>
      <c r="G19" s="124">
        <v>0</v>
      </c>
      <c r="H19" s="124">
        <v>430.71</v>
      </c>
      <c r="I19" s="158">
        <f t="shared" si="0"/>
        <v>323.84210526315786</v>
      </c>
    </row>
    <row r="20" spans="2:9" ht="30" customHeight="1" x14ac:dyDescent="0.25">
      <c r="B20" s="121"/>
      <c r="C20" s="121" t="s">
        <v>185</v>
      </c>
      <c r="D20" s="121" t="s">
        <v>186</v>
      </c>
      <c r="E20" s="122">
        <v>48005</v>
      </c>
      <c r="F20" s="126">
        <v>33</v>
      </c>
      <c r="G20" s="124">
        <v>0</v>
      </c>
      <c r="H20" s="124">
        <v>292</v>
      </c>
      <c r="I20" s="158">
        <f t="shared" si="0"/>
        <v>884.84848484848476</v>
      </c>
    </row>
    <row r="21" spans="2:9" ht="30" customHeight="1" x14ac:dyDescent="0.25">
      <c r="B21" s="118"/>
      <c r="C21" s="119" t="s">
        <v>187</v>
      </c>
      <c r="D21" s="119" t="s">
        <v>188</v>
      </c>
      <c r="E21" s="114"/>
      <c r="F21" s="120">
        <f>SUM(F22:F30)</f>
        <v>8083</v>
      </c>
      <c r="G21" s="116">
        <v>0</v>
      </c>
      <c r="H21" s="116">
        <f>SUM(H22:H30)</f>
        <v>4090.23</v>
      </c>
      <c r="I21" s="117">
        <f t="shared" si="0"/>
        <v>50.602870221452434</v>
      </c>
    </row>
    <row r="22" spans="2:9" ht="25.5" x14ac:dyDescent="0.25">
      <c r="B22" s="121"/>
      <c r="C22" s="121" t="s">
        <v>189</v>
      </c>
      <c r="D22" s="121" t="s">
        <v>190</v>
      </c>
      <c r="E22" s="122">
        <v>48005</v>
      </c>
      <c r="F22" s="127">
        <v>1858</v>
      </c>
      <c r="G22" s="124">
        <v>0</v>
      </c>
      <c r="H22" s="124">
        <v>779.77</v>
      </c>
      <c r="I22" s="158">
        <f t="shared" si="0"/>
        <v>41.968245425188371</v>
      </c>
    </row>
    <row r="23" spans="2:9" ht="25.5" x14ac:dyDescent="0.25">
      <c r="B23" s="121"/>
      <c r="C23" s="121" t="s">
        <v>191</v>
      </c>
      <c r="D23" s="121" t="s">
        <v>192</v>
      </c>
      <c r="E23" s="122">
        <v>48005</v>
      </c>
      <c r="F23" s="127">
        <v>265</v>
      </c>
      <c r="G23" s="124">
        <v>0</v>
      </c>
      <c r="H23" s="124">
        <v>346.38</v>
      </c>
      <c r="I23" s="158">
        <f t="shared" si="0"/>
        <v>130.70943396226414</v>
      </c>
    </row>
    <row r="24" spans="2:9" ht="25.5" x14ac:dyDescent="0.25">
      <c r="B24" s="121"/>
      <c r="C24" s="121" t="s">
        <v>193</v>
      </c>
      <c r="D24" s="121" t="s">
        <v>194</v>
      </c>
      <c r="E24" s="122">
        <v>48005</v>
      </c>
      <c r="F24" s="127">
        <v>0</v>
      </c>
      <c r="G24" s="124">
        <v>0</v>
      </c>
      <c r="H24" s="124">
        <v>0</v>
      </c>
      <c r="I24" s="158" t="e">
        <f t="shared" si="0"/>
        <v>#DIV/0!</v>
      </c>
    </row>
    <row r="25" spans="2:9" x14ac:dyDescent="0.25">
      <c r="B25" s="121"/>
      <c r="C25" s="121" t="s">
        <v>195</v>
      </c>
      <c r="D25" s="121" t="s">
        <v>196</v>
      </c>
      <c r="E25" s="122">
        <v>48005</v>
      </c>
      <c r="F25" s="127">
        <v>1858</v>
      </c>
      <c r="G25" s="124">
        <v>0</v>
      </c>
      <c r="H25" s="124">
        <v>1084.6400000000001</v>
      </c>
      <c r="I25" s="158">
        <f t="shared" si="0"/>
        <v>58.376749192680307</v>
      </c>
    </row>
    <row r="26" spans="2:9" x14ac:dyDescent="0.25">
      <c r="B26" s="121"/>
      <c r="C26" s="121">
        <v>3235</v>
      </c>
      <c r="D26" s="121" t="s">
        <v>197</v>
      </c>
      <c r="E26" s="122">
        <v>48005</v>
      </c>
      <c r="F26" s="127">
        <v>438</v>
      </c>
      <c r="G26" s="124">
        <v>0</v>
      </c>
      <c r="H26" s="124">
        <v>815.75</v>
      </c>
      <c r="I26" s="158">
        <f t="shared" si="0"/>
        <v>186.24429223744292</v>
      </c>
    </row>
    <row r="27" spans="2:9" ht="25.5" x14ac:dyDescent="0.25">
      <c r="B27" s="121"/>
      <c r="C27" s="121" t="s">
        <v>198</v>
      </c>
      <c r="D27" s="121" t="s">
        <v>199</v>
      </c>
      <c r="E27" s="122">
        <v>48005</v>
      </c>
      <c r="F27" s="127">
        <v>80</v>
      </c>
      <c r="G27" s="124">
        <v>0</v>
      </c>
      <c r="H27" s="124">
        <v>0</v>
      </c>
      <c r="I27" s="158">
        <f t="shared" si="0"/>
        <v>0</v>
      </c>
    </row>
    <row r="28" spans="2:9" ht="25.5" x14ac:dyDescent="0.25">
      <c r="B28" s="121"/>
      <c r="C28" s="121" t="s">
        <v>200</v>
      </c>
      <c r="D28" s="121" t="s">
        <v>201</v>
      </c>
      <c r="E28" s="122">
        <v>48005</v>
      </c>
      <c r="F28" s="127">
        <v>199</v>
      </c>
      <c r="G28" s="124">
        <v>0</v>
      </c>
      <c r="H28" s="124">
        <v>328.54</v>
      </c>
      <c r="I28" s="158">
        <f t="shared" si="0"/>
        <v>165.09547738693468</v>
      </c>
    </row>
    <row r="29" spans="2:9" x14ac:dyDescent="0.25">
      <c r="B29" s="121"/>
      <c r="C29" s="121" t="s">
        <v>202</v>
      </c>
      <c r="D29" s="121" t="s">
        <v>203</v>
      </c>
      <c r="E29" s="122">
        <v>48005</v>
      </c>
      <c r="F29" s="127">
        <v>1394</v>
      </c>
      <c r="G29" s="124">
        <v>0</v>
      </c>
      <c r="H29" s="124">
        <v>444.75</v>
      </c>
      <c r="I29" s="158">
        <f t="shared" si="0"/>
        <v>31.904591104734575</v>
      </c>
    </row>
    <row r="30" spans="2:9" x14ac:dyDescent="0.25">
      <c r="B30" s="121"/>
      <c r="C30" s="121" t="s">
        <v>204</v>
      </c>
      <c r="D30" s="121" t="s">
        <v>205</v>
      </c>
      <c r="E30" s="122">
        <v>48005</v>
      </c>
      <c r="F30" s="127">
        <v>1991</v>
      </c>
      <c r="G30" s="124">
        <v>0</v>
      </c>
      <c r="H30" s="124">
        <v>290.39999999999998</v>
      </c>
      <c r="I30" s="158">
        <f t="shared" si="0"/>
        <v>14.58563535911602</v>
      </c>
    </row>
    <row r="31" spans="2:9" ht="25.5" x14ac:dyDescent="0.25">
      <c r="B31" s="118"/>
      <c r="C31" s="119" t="s">
        <v>206</v>
      </c>
      <c r="D31" s="119" t="s">
        <v>207</v>
      </c>
      <c r="E31" s="114"/>
      <c r="F31" s="120">
        <f>SUM(F32:F34)</f>
        <v>292</v>
      </c>
      <c r="G31" s="116">
        <v>0</v>
      </c>
      <c r="H31" s="116">
        <f>SUM(H32:H34)</f>
        <v>1888.8600000000001</v>
      </c>
      <c r="I31" s="117">
        <f t="shared" si="0"/>
        <v>646.8698630136987</v>
      </c>
    </row>
    <row r="32" spans="2:9" x14ac:dyDescent="0.25">
      <c r="B32" s="121"/>
      <c r="C32" s="121" t="s">
        <v>208</v>
      </c>
      <c r="D32" s="121" t="s">
        <v>209</v>
      </c>
      <c r="E32" s="122">
        <v>48005</v>
      </c>
      <c r="F32" s="128">
        <v>133</v>
      </c>
      <c r="G32" s="124">
        <v>0</v>
      </c>
      <c r="H32" s="124">
        <v>108.09</v>
      </c>
      <c r="I32" s="158">
        <f t="shared" si="0"/>
        <v>81.270676691729321</v>
      </c>
    </row>
    <row r="33" spans="2:9" x14ac:dyDescent="0.25">
      <c r="B33" s="121"/>
      <c r="C33" s="121" t="s">
        <v>210</v>
      </c>
      <c r="D33" s="121" t="s">
        <v>211</v>
      </c>
      <c r="E33" s="122">
        <v>48005</v>
      </c>
      <c r="F33" s="128">
        <v>26</v>
      </c>
      <c r="G33" s="124">
        <v>0</v>
      </c>
      <c r="H33" s="124">
        <v>824.43</v>
      </c>
      <c r="I33" s="158">
        <f t="shared" si="0"/>
        <v>3170.8846153846152</v>
      </c>
    </row>
    <row r="34" spans="2:9" ht="25.5" x14ac:dyDescent="0.25">
      <c r="B34" s="121"/>
      <c r="C34" s="121" t="s">
        <v>212</v>
      </c>
      <c r="D34" s="121" t="s">
        <v>213</v>
      </c>
      <c r="E34" s="122">
        <v>48005</v>
      </c>
      <c r="F34" s="128">
        <v>133</v>
      </c>
      <c r="G34" s="124">
        <v>0</v>
      </c>
      <c r="H34" s="124">
        <v>956.34</v>
      </c>
      <c r="I34" s="158">
        <f t="shared" si="0"/>
        <v>719.0526315789474</v>
      </c>
    </row>
    <row r="35" spans="2:9" x14ac:dyDescent="0.25">
      <c r="B35" s="118"/>
      <c r="C35" s="119">
        <v>34</v>
      </c>
      <c r="D35" s="119" t="s">
        <v>214</v>
      </c>
      <c r="E35" s="114"/>
      <c r="F35" s="115">
        <f>F36</f>
        <v>451</v>
      </c>
      <c r="G35" s="116">
        <v>0</v>
      </c>
      <c r="H35" s="116">
        <f>H36</f>
        <v>204.47</v>
      </c>
      <c r="I35" s="117">
        <f t="shared" si="0"/>
        <v>45.337028824833702</v>
      </c>
    </row>
    <row r="36" spans="2:9" x14ac:dyDescent="0.25">
      <c r="B36" s="118"/>
      <c r="C36" s="119" t="s">
        <v>215</v>
      </c>
      <c r="D36" s="119" t="s">
        <v>216</v>
      </c>
      <c r="E36" s="114"/>
      <c r="F36" s="120">
        <f>F37</f>
        <v>451</v>
      </c>
      <c r="G36" s="116">
        <v>0</v>
      </c>
      <c r="H36" s="116">
        <f>H37</f>
        <v>204.47</v>
      </c>
      <c r="I36" s="117">
        <f t="shared" si="0"/>
        <v>45.337028824833702</v>
      </c>
    </row>
    <row r="37" spans="2:9" ht="25.5" x14ac:dyDescent="0.25">
      <c r="B37" s="121"/>
      <c r="C37" s="121" t="s">
        <v>217</v>
      </c>
      <c r="D37" s="121" t="s">
        <v>218</v>
      </c>
      <c r="E37" s="122">
        <v>48005</v>
      </c>
      <c r="F37" s="129">
        <v>451</v>
      </c>
      <c r="G37" s="124">
        <v>0</v>
      </c>
      <c r="H37" s="124">
        <v>204.47</v>
      </c>
      <c r="I37" s="158">
        <f t="shared" si="0"/>
        <v>45.337028824833702</v>
      </c>
    </row>
    <row r="38" spans="2:9" x14ac:dyDescent="0.25">
      <c r="B38" s="107" t="s">
        <v>219</v>
      </c>
      <c r="C38" s="108" t="s">
        <v>167</v>
      </c>
      <c r="D38" s="107" t="s">
        <v>220</v>
      </c>
      <c r="E38" s="109"/>
      <c r="F38" s="130">
        <f>F39</f>
        <v>3584</v>
      </c>
      <c r="G38" s="111">
        <v>0</v>
      </c>
      <c r="H38" s="111">
        <f>H39</f>
        <v>504.4</v>
      </c>
      <c r="I38" s="158">
        <f t="shared" si="0"/>
        <v>14.073660714285714</v>
      </c>
    </row>
    <row r="39" spans="2:9" x14ac:dyDescent="0.25">
      <c r="B39" s="118"/>
      <c r="C39" s="119">
        <v>3</v>
      </c>
      <c r="D39" s="119" t="s">
        <v>169</v>
      </c>
      <c r="E39" s="114"/>
      <c r="F39" s="115">
        <f>SUM(F40,F43)</f>
        <v>3584</v>
      </c>
      <c r="G39" s="116">
        <v>0</v>
      </c>
      <c r="H39" s="116">
        <f>SUM(H40,H43)</f>
        <v>504.4</v>
      </c>
      <c r="I39" s="117">
        <f t="shared" si="0"/>
        <v>14.073660714285714</v>
      </c>
    </row>
    <row r="40" spans="2:9" x14ac:dyDescent="0.25">
      <c r="B40" s="118"/>
      <c r="C40" s="119">
        <v>32</v>
      </c>
      <c r="D40" s="119" t="s">
        <v>170</v>
      </c>
      <c r="E40" s="114"/>
      <c r="F40" s="115">
        <f>F41</f>
        <v>1593</v>
      </c>
      <c r="G40" s="116">
        <v>0</v>
      </c>
      <c r="H40" s="116">
        <f>H41</f>
        <v>0</v>
      </c>
      <c r="I40" s="117">
        <f t="shared" si="0"/>
        <v>0</v>
      </c>
    </row>
    <row r="41" spans="2:9" x14ac:dyDescent="0.25">
      <c r="B41" s="118"/>
      <c r="C41" s="119" t="s">
        <v>187</v>
      </c>
      <c r="D41" s="119" t="s">
        <v>188</v>
      </c>
      <c r="E41" s="114"/>
      <c r="F41" s="115">
        <f>F42</f>
        <v>1593</v>
      </c>
      <c r="G41" s="116">
        <v>0</v>
      </c>
      <c r="H41" s="116">
        <f>H42</f>
        <v>0</v>
      </c>
      <c r="I41" s="117">
        <f t="shared" si="0"/>
        <v>0</v>
      </c>
    </row>
    <row r="42" spans="2:9" ht="25.5" x14ac:dyDescent="0.25">
      <c r="B42" s="121"/>
      <c r="C42" s="121" t="s">
        <v>198</v>
      </c>
      <c r="D42" s="121" t="s">
        <v>199</v>
      </c>
      <c r="E42" s="122">
        <v>48005</v>
      </c>
      <c r="F42" s="131">
        <v>1593</v>
      </c>
      <c r="G42" s="124">
        <v>0</v>
      </c>
      <c r="H42" s="124">
        <v>0</v>
      </c>
      <c r="I42" s="158">
        <f t="shared" si="0"/>
        <v>0</v>
      </c>
    </row>
    <row r="43" spans="2:9" ht="25.5" x14ac:dyDescent="0.25">
      <c r="B43" s="118"/>
      <c r="C43" s="119">
        <v>37</v>
      </c>
      <c r="D43" s="119" t="s">
        <v>221</v>
      </c>
      <c r="E43" s="114"/>
      <c r="F43" s="115">
        <f>F44</f>
        <v>1991</v>
      </c>
      <c r="G43" s="116">
        <v>0</v>
      </c>
      <c r="H43" s="116">
        <f>H44</f>
        <v>504.4</v>
      </c>
      <c r="I43" s="117">
        <f t="shared" si="0"/>
        <v>25.334003013561023</v>
      </c>
    </row>
    <row r="44" spans="2:9" ht="25.5" x14ac:dyDescent="0.25">
      <c r="B44" s="118"/>
      <c r="C44" s="119" t="s">
        <v>222</v>
      </c>
      <c r="D44" s="119" t="s">
        <v>223</v>
      </c>
      <c r="E44" s="114"/>
      <c r="F44" s="115">
        <f>F45</f>
        <v>1991</v>
      </c>
      <c r="G44" s="116">
        <v>0</v>
      </c>
      <c r="H44" s="116">
        <f>H45</f>
        <v>504.4</v>
      </c>
      <c r="I44" s="117">
        <f t="shared" si="0"/>
        <v>25.334003013561023</v>
      </c>
    </row>
    <row r="45" spans="2:9" x14ac:dyDescent="0.25">
      <c r="B45" s="121"/>
      <c r="C45" s="121" t="s">
        <v>224</v>
      </c>
      <c r="D45" s="121" t="s">
        <v>225</v>
      </c>
      <c r="E45" s="122">
        <v>48005</v>
      </c>
      <c r="F45" s="132">
        <v>1991</v>
      </c>
      <c r="G45" s="124">
        <v>0</v>
      </c>
      <c r="H45" s="124">
        <v>504.4</v>
      </c>
      <c r="I45" s="158">
        <f t="shared" si="0"/>
        <v>25.334003013561023</v>
      </c>
    </row>
    <row r="46" spans="2:9" ht="25.5" x14ac:dyDescent="0.25">
      <c r="B46" s="107" t="s">
        <v>226</v>
      </c>
      <c r="C46" s="107" t="s">
        <v>167</v>
      </c>
      <c r="D46" s="107" t="s">
        <v>227</v>
      </c>
      <c r="E46" s="133"/>
      <c r="F46" s="134">
        <f>F47</f>
        <v>1543</v>
      </c>
      <c r="G46" s="111">
        <v>0</v>
      </c>
      <c r="H46" s="111">
        <f>H47</f>
        <v>0</v>
      </c>
      <c r="I46" s="158">
        <f t="shared" si="0"/>
        <v>0</v>
      </c>
    </row>
    <row r="47" spans="2:9" x14ac:dyDescent="0.25">
      <c r="B47" s="119"/>
      <c r="C47" s="119">
        <v>3</v>
      </c>
      <c r="D47" s="119" t="s">
        <v>169</v>
      </c>
      <c r="E47" s="135"/>
      <c r="F47" s="115">
        <f>F48</f>
        <v>1543</v>
      </c>
      <c r="G47" s="116">
        <v>0</v>
      </c>
      <c r="H47" s="116">
        <f>H48</f>
        <v>0</v>
      </c>
      <c r="I47" s="117">
        <f t="shared" si="0"/>
        <v>0</v>
      </c>
    </row>
    <row r="48" spans="2:9" x14ac:dyDescent="0.25">
      <c r="B48" s="119"/>
      <c r="C48" s="119">
        <v>32</v>
      </c>
      <c r="D48" s="119" t="s">
        <v>170</v>
      </c>
      <c r="E48" s="135"/>
      <c r="F48" s="115">
        <f>SUM(F49,F53,F57)</f>
        <v>1543</v>
      </c>
      <c r="G48" s="116">
        <v>0</v>
      </c>
      <c r="H48" s="116">
        <f>SUM(H49,H53,H57)</f>
        <v>0</v>
      </c>
      <c r="I48" s="117">
        <f t="shared" si="0"/>
        <v>0</v>
      </c>
    </row>
    <row r="49" spans="2:9" ht="25.5" x14ac:dyDescent="0.25">
      <c r="B49" s="119"/>
      <c r="C49" s="119">
        <v>322</v>
      </c>
      <c r="D49" s="119" t="s">
        <v>228</v>
      </c>
      <c r="E49" s="135"/>
      <c r="F49" s="115">
        <f>SUM(F50:F52)</f>
        <v>995</v>
      </c>
      <c r="G49" s="116">
        <v>0</v>
      </c>
      <c r="H49" s="116">
        <f>SUM(H50:H52)</f>
        <v>0</v>
      </c>
      <c r="I49" s="117">
        <f t="shared" si="0"/>
        <v>0</v>
      </c>
    </row>
    <row r="50" spans="2:9" ht="25.5" x14ac:dyDescent="0.25">
      <c r="B50" s="121"/>
      <c r="C50" s="121">
        <v>3221</v>
      </c>
      <c r="D50" s="121" t="s">
        <v>180</v>
      </c>
      <c r="E50" s="122">
        <v>55368</v>
      </c>
      <c r="F50" s="136">
        <v>664</v>
      </c>
      <c r="G50" s="124">
        <v>0</v>
      </c>
      <c r="H50" s="124">
        <v>0</v>
      </c>
      <c r="I50" s="158">
        <f t="shared" si="0"/>
        <v>0</v>
      </c>
    </row>
    <row r="51" spans="2:9" ht="25.5" x14ac:dyDescent="0.25">
      <c r="B51" s="121"/>
      <c r="C51" s="121">
        <v>3221</v>
      </c>
      <c r="D51" s="121" t="s">
        <v>180</v>
      </c>
      <c r="E51" s="122">
        <v>32300</v>
      </c>
      <c r="F51" s="136">
        <v>66</v>
      </c>
      <c r="G51" s="124">
        <v>0</v>
      </c>
      <c r="H51" s="124">
        <v>0</v>
      </c>
      <c r="I51" s="158">
        <f t="shared" si="0"/>
        <v>0</v>
      </c>
    </row>
    <row r="52" spans="2:9" x14ac:dyDescent="0.25">
      <c r="B52" s="121"/>
      <c r="C52" s="121">
        <v>3225</v>
      </c>
      <c r="D52" s="121" t="s">
        <v>184</v>
      </c>
      <c r="E52" s="122">
        <v>55368</v>
      </c>
      <c r="F52" s="136">
        <v>265</v>
      </c>
      <c r="G52" s="124">
        <v>0</v>
      </c>
      <c r="H52" s="124">
        <v>0</v>
      </c>
      <c r="I52" s="158">
        <f t="shared" si="0"/>
        <v>0</v>
      </c>
    </row>
    <row r="53" spans="2:9" x14ac:dyDescent="0.25">
      <c r="B53" s="119"/>
      <c r="C53" s="119">
        <v>323</v>
      </c>
      <c r="D53" s="119" t="s">
        <v>188</v>
      </c>
      <c r="E53" s="135"/>
      <c r="F53" s="115">
        <f>SUM(F54,F55,F56)</f>
        <v>482</v>
      </c>
      <c r="G53" s="116">
        <v>0</v>
      </c>
      <c r="H53" s="116">
        <f>SUM(H54,H55,H56)</f>
        <v>0</v>
      </c>
      <c r="I53" s="117">
        <f t="shared" si="0"/>
        <v>0</v>
      </c>
    </row>
    <row r="54" spans="2:9" ht="25.5" x14ac:dyDescent="0.25">
      <c r="B54" s="121"/>
      <c r="C54" s="121">
        <v>3232</v>
      </c>
      <c r="D54" s="121" t="s">
        <v>192</v>
      </c>
      <c r="E54" s="122">
        <v>32300</v>
      </c>
      <c r="F54" s="136">
        <v>350</v>
      </c>
      <c r="G54" s="124">
        <v>0</v>
      </c>
      <c r="H54" s="124">
        <v>0</v>
      </c>
      <c r="I54" s="158">
        <f t="shared" si="0"/>
        <v>0</v>
      </c>
    </row>
    <row r="55" spans="2:9" ht="25.5" x14ac:dyDescent="0.25">
      <c r="B55" s="121"/>
      <c r="C55" s="121">
        <v>3232</v>
      </c>
      <c r="D55" s="121" t="s">
        <v>192</v>
      </c>
      <c r="E55" s="122">
        <v>62300</v>
      </c>
      <c r="F55" s="136">
        <v>66</v>
      </c>
      <c r="G55" s="124">
        <v>0</v>
      </c>
      <c r="H55" s="124">
        <v>0</v>
      </c>
      <c r="I55" s="158">
        <f t="shared" si="0"/>
        <v>0</v>
      </c>
    </row>
    <row r="56" spans="2:9" ht="25.5" x14ac:dyDescent="0.25">
      <c r="B56" s="121"/>
      <c r="C56" s="121">
        <v>3232</v>
      </c>
      <c r="D56" s="121" t="s">
        <v>192</v>
      </c>
      <c r="E56" s="122">
        <v>72300</v>
      </c>
      <c r="F56" s="136">
        <v>66</v>
      </c>
      <c r="G56" s="124">
        <v>0</v>
      </c>
      <c r="H56" s="124">
        <v>0</v>
      </c>
      <c r="I56" s="158">
        <f t="shared" si="0"/>
        <v>0</v>
      </c>
    </row>
    <row r="57" spans="2:9" ht="25.5" x14ac:dyDescent="0.25">
      <c r="B57" s="119"/>
      <c r="C57" s="119">
        <v>329</v>
      </c>
      <c r="D57" s="119" t="s">
        <v>213</v>
      </c>
      <c r="E57" s="135"/>
      <c r="F57" s="115">
        <f>F58</f>
        <v>66</v>
      </c>
      <c r="G57" s="116">
        <v>0</v>
      </c>
      <c r="H57" s="116">
        <f>H58</f>
        <v>0</v>
      </c>
      <c r="I57" s="117">
        <f t="shared" si="0"/>
        <v>0</v>
      </c>
    </row>
    <row r="58" spans="2:9" ht="25.5" x14ac:dyDescent="0.25">
      <c r="B58" s="121"/>
      <c r="C58" s="121">
        <v>3299</v>
      </c>
      <c r="D58" s="121" t="s">
        <v>213</v>
      </c>
      <c r="E58" s="122">
        <v>62300</v>
      </c>
      <c r="F58" s="136">
        <v>66</v>
      </c>
      <c r="G58" s="124">
        <v>0</v>
      </c>
      <c r="H58" s="124">
        <v>0</v>
      </c>
      <c r="I58" s="158">
        <f t="shared" si="0"/>
        <v>0</v>
      </c>
    </row>
    <row r="59" spans="2:9" ht="25.5" x14ac:dyDescent="0.25">
      <c r="B59" s="107" t="s">
        <v>229</v>
      </c>
      <c r="C59" s="107" t="s">
        <v>167</v>
      </c>
      <c r="D59" s="107" t="s">
        <v>230</v>
      </c>
      <c r="E59" s="133"/>
      <c r="F59" s="110">
        <f>F60</f>
        <v>436299</v>
      </c>
      <c r="G59" s="111">
        <v>0</v>
      </c>
      <c r="H59" s="111">
        <f>H60</f>
        <v>243712.79000000004</v>
      </c>
      <c r="I59" s="158">
        <f t="shared" si="0"/>
        <v>55.859121840755996</v>
      </c>
    </row>
    <row r="60" spans="2:9" x14ac:dyDescent="0.25">
      <c r="B60" s="119"/>
      <c r="C60" s="119">
        <v>3</v>
      </c>
      <c r="D60" s="119" t="s">
        <v>169</v>
      </c>
      <c r="E60" s="135"/>
      <c r="F60" s="115">
        <f>SUM(F61,F70)</f>
        <v>436299</v>
      </c>
      <c r="G60" s="116">
        <v>0</v>
      </c>
      <c r="H60" s="116">
        <f>SUM(H61,H70)</f>
        <v>243712.79000000004</v>
      </c>
      <c r="I60" s="117">
        <f t="shared" si="0"/>
        <v>55.859121840755996</v>
      </c>
    </row>
    <row r="61" spans="2:9" x14ac:dyDescent="0.25">
      <c r="B61" s="119"/>
      <c r="C61" s="119">
        <v>31</v>
      </c>
      <c r="D61" s="119" t="s">
        <v>231</v>
      </c>
      <c r="E61" s="135"/>
      <c r="F61" s="115">
        <f>SUM(F62,F65,F67)</f>
        <v>411082</v>
      </c>
      <c r="G61" s="116">
        <v>0</v>
      </c>
      <c r="H61" s="116">
        <f t="shared" ref="H61" si="1">SUM(H62,H65,H67)</f>
        <v>228337.22000000003</v>
      </c>
      <c r="I61" s="117">
        <f t="shared" si="0"/>
        <v>55.545419162113653</v>
      </c>
    </row>
    <row r="62" spans="2:9" x14ac:dyDescent="0.25">
      <c r="B62" s="119"/>
      <c r="C62" s="119">
        <v>311</v>
      </c>
      <c r="D62" s="119" t="s">
        <v>232</v>
      </c>
      <c r="E62" s="135"/>
      <c r="F62" s="115">
        <f>SUM(F63,F64)</f>
        <v>336519</v>
      </c>
      <c r="G62" s="116">
        <v>0</v>
      </c>
      <c r="H62" s="116">
        <f>SUM(H63,H64)</f>
        <v>185886.98</v>
      </c>
      <c r="I62" s="117">
        <f t="shared" si="0"/>
        <v>55.238182688050308</v>
      </c>
    </row>
    <row r="63" spans="2:9" x14ac:dyDescent="0.25">
      <c r="B63" s="121"/>
      <c r="C63" s="121">
        <v>3111</v>
      </c>
      <c r="D63" s="121" t="s">
        <v>233</v>
      </c>
      <c r="E63" s="122">
        <v>53082</v>
      </c>
      <c r="F63" s="136">
        <v>335125</v>
      </c>
      <c r="G63" s="124">
        <v>0</v>
      </c>
      <c r="H63" s="124">
        <v>185886.98</v>
      </c>
      <c r="I63" s="158">
        <f t="shared" si="0"/>
        <v>55.467953748601275</v>
      </c>
    </row>
    <row r="64" spans="2:9" ht="25.5" x14ac:dyDescent="0.25">
      <c r="B64" s="121"/>
      <c r="C64" s="121">
        <v>3111</v>
      </c>
      <c r="D64" s="121" t="s">
        <v>234</v>
      </c>
      <c r="E64" s="122">
        <v>53082</v>
      </c>
      <c r="F64" s="136">
        <v>1394</v>
      </c>
      <c r="G64" s="124">
        <v>0</v>
      </c>
      <c r="H64" s="124">
        <v>0</v>
      </c>
      <c r="I64" s="158">
        <f t="shared" si="0"/>
        <v>0</v>
      </c>
    </row>
    <row r="65" spans="2:9" x14ac:dyDescent="0.25">
      <c r="B65" s="119"/>
      <c r="C65" s="119">
        <v>312</v>
      </c>
      <c r="D65" s="119" t="s">
        <v>235</v>
      </c>
      <c r="E65" s="135"/>
      <c r="F65" s="115">
        <f>F66</f>
        <v>16590</v>
      </c>
      <c r="G65" s="116">
        <v>0</v>
      </c>
      <c r="H65" s="116">
        <f>H66</f>
        <v>11842.23</v>
      </c>
      <c r="I65" s="117">
        <f t="shared" si="0"/>
        <v>71.381735985533453</v>
      </c>
    </row>
    <row r="66" spans="2:9" x14ac:dyDescent="0.25">
      <c r="B66" s="121"/>
      <c r="C66" s="121">
        <v>3121</v>
      </c>
      <c r="D66" s="121" t="s">
        <v>235</v>
      </c>
      <c r="E66" s="122">
        <v>53082</v>
      </c>
      <c r="F66" s="136">
        <v>16590</v>
      </c>
      <c r="G66" s="124">
        <v>0</v>
      </c>
      <c r="H66" s="124">
        <v>11842.23</v>
      </c>
      <c r="I66" s="158">
        <f t="shared" si="0"/>
        <v>71.381735985533453</v>
      </c>
    </row>
    <row r="67" spans="2:9" x14ac:dyDescent="0.25">
      <c r="B67" s="119"/>
      <c r="C67" s="119">
        <v>313</v>
      </c>
      <c r="D67" s="119" t="s">
        <v>236</v>
      </c>
      <c r="E67" s="135"/>
      <c r="F67" s="115">
        <f>SUM(F68,F69)</f>
        <v>57973</v>
      </c>
      <c r="G67" s="116">
        <v>0</v>
      </c>
      <c r="H67" s="116">
        <f>SUM(H68,H69)</f>
        <v>30608.01</v>
      </c>
      <c r="I67" s="117">
        <f t="shared" si="0"/>
        <v>52.797008952443377</v>
      </c>
    </row>
    <row r="68" spans="2:9" ht="25.5" x14ac:dyDescent="0.25">
      <c r="B68" s="121"/>
      <c r="C68" s="121">
        <v>3132</v>
      </c>
      <c r="D68" s="121" t="s">
        <v>237</v>
      </c>
      <c r="E68" s="122">
        <v>53082</v>
      </c>
      <c r="F68" s="136">
        <v>57734</v>
      </c>
      <c r="G68" s="124">
        <v>0</v>
      </c>
      <c r="H68" s="124">
        <v>30503.48</v>
      </c>
      <c r="I68" s="158">
        <f t="shared" si="0"/>
        <v>52.834516922437381</v>
      </c>
    </row>
    <row r="69" spans="2:9" ht="38.25" x14ac:dyDescent="0.25">
      <c r="B69" s="121"/>
      <c r="C69" s="121">
        <v>3133</v>
      </c>
      <c r="D69" s="121" t="s">
        <v>238</v>
      </c>
      <c r="E69" s="122">
        <v>53082</v>
      </c>
      <c r="F69" s="136">
        <v>239</v>
      </c>
      <c r="G69" s="124">
        <v>0</v>
      </c>
      <c r="H69" s="124">
        <v>104.53</v>
      </c>
      <c r="I69" s="158">
        <f t="shared" si="0"/>
        <v>43.736401673640167</v>
      </c>
    </row>
    <row r="70" spans="2:9" x14ac:dyDescent="0.25">
      <c r="B70" s="119"/>
      <c r="C70" s="119">
        <v>32</v>
      </c>
      <c r="D70" s="119" t="s">
        <v>170</v>
      </c>
      <c r="E70" s="135"/>
      <c r="F70" s="137">
        <f>F71</f>
        <v>25217</v>
      </c>
      <c r="G70" s="116">
        <v>0</v>
      </c>
      <c r="H70" s="116">
        <f>H71</f>
        <v>15375.57</v>
      </c>
      <c r="I70" s="117">
        <f t="shared" si="0"/>
        <v>60.973034064321688</v>
      </c>
    </row>
    <row r="71" spans="2:9" ht="25.5" x14ac:dyDescent="0.25">
      <c r="B71" s="119"/>
      <c r="C71" s="119">
        <v>321</v>
      </c>
      <c r="D71" s="119" t="s">
        <v>172</v>
      </c>
      <c r="E71" s="135"/>
      <c r="F71" s="115">
        <f>F72</f>
        <v>25217</v>
      </c>
      <c r="G71" s="116">
        <v>0</v>
      </c>
      <c r="H71" s="116">
        <f>H72</f>
        <v>15375.57</v>
      </c>
      <c r="I71" s="117">
        <f t="shared" si="0"/>
        <v>60.973034064321688</v>
      </c>
    </row>
    <row r="72" spans="2:9" ht="25.5" x14ac:dyDescent="0.25">
      <c r="B72" s="121"/>
      <c r="C72" s="121">
        <v>3212</v>
      </c>
      <c r="D72" s="121" t="s">
        <v>239</v>
      </c>
      <c r="E72" s="122">
        <v>53082</v>
      </c>
      <c r="F72" s="136">
        <v>25217</v>
      </c>
      <c r="G72" s="124">
        <v>0</v>
      </c>
      <c r="H72" s="124">
        <v>15375.57</v>
      </c>
      <c r="I72" s="158">
        <f t="shared" si="0"/>
        <v>60.973034064321688</v>
      </c>
    </row>
    <row r="73" spans="2:9" ht="25.5" x14ac:dyDescent="0.25">
      <c r="B73" s="113">
        <v>2102</v>
      </c>
      <c r="C73" s="114" t="s">
        <v>165</v>
      </c>
      <c r="D73" s="113" t="s">
        <v>240</v>
      </c>
      <c r="E73" s="114"/>
      <c r="F73" s="115">
        <f>F74</f>
        <v>77989</v>
      </c>
      <c r="G73" s="116">
        <v>0</v>
      </c>
      <c r="H73" s="116">
        <f>H74</f>
        <v>6902.48</v>
      </c>
      <c r="I73" s="117">
        <f t="shared" si="0"/>
        <v>8.8505814922617283</v>
      </c>
    </row>
    <row r="74" spans="2:9" ht="25.5" x14ac:dyDescent="0.25">
      <c r="B74" s="107" t="s">
        <v>241</v>
      </c>
      <c r="C74" s="108" t="s">
        <v>167</v>
      </c>
      <c r="D74" s="107" t="s">
        <v>242</v>
      </c>
      <c r="E74" s="109"/>
      <c r="F74" s="110">
        <f>F75</f>
        <v>77989</v>
      </c>
      <c r="G74" s="111">
        <v>0</v>
      </c>
      <c r="H74" s="111">
        <f>H75</f>
        <v>6902.48</v>
      </c>
      <c r="I74" s="158">
        <f t="shared" ref="I74:I137" si="2">H74/F74*100</f>
        <v>8.8505814922617283</v>
      </c>
    </row>
    <row r="75" spans="2:9" x14ac:dyDescent="0.25">
      <c r="B75" s="118"/>
      <c r="C75" s="119">
        <v>3</v>
      </c>
      <c r="D75" s="119" t="s">
        <v>169</v>
      </c>
      <c r="E75" s="114"/>
      <c r="F75" s="115">
        <f>F76</f>
        <v>77989</v>
      </c>
      <c r="G75" s="116">
        <v>0</v>
      </c>
      <c r="H75" s="116">
        <f>H76</f>
        <v>6902.48</v>
      </c>
      <c r="I75" s="117">
        <f t="shared" si="2"/>
        <v>8.8505814922617283</v>
      </c>
    </row>
    <row r="76" spans="2:9" x14ac:dyDescent="0.25">
      <c r="B76" s="118"/>
      <c r="C76" s="119">
        <v>32</v>
      </c>
      <c r="D76" s="119" t="s">
        <v>170</v>
      </c>
      <c r="E76" s="114"/>
      <c r="F76" s="115">
        <f>SUM(F77,F79)</f>
        <v>77989</v>
      </c>
      <c r="G76" s="116">
        <v>0</v>
      </c>
      <c r="H76" s="116">
        <f t="shared" ref="H76" si="3">SUM(H77,H79)</f>
        <v>6902.48</v>
      </c>
      <c r="I76" s="117">
        <f t="shared" si="2"/>
        <v>8.8505814922617283</v>
      </c>
    </row>
    <row r="77" spans="2:9" x14ac:dyDescent="0.25">
      <c r="B77" s="118"/>
      <c r="C77" s="119">
        <v>322</v>
      </c>
      <c r="D77" s="119" t="s">
        <v>178</v>
      </c>
      <c r="E77" s="114"/>
      <c r="F77" s="115">
        <f>F78</f>
        <v>11945</v>
      </c>
      <c r="G77" s="116">
        <v>0</v>
      </c>
      <c r="H77" s="116">
        <f>H78</f>
        <v>6559</v>
      </c>
      <c r="I77" s="117">
        <f t="shared" si="2"/>
        <v>54.910004185851825</v>
      </c>
    </row>
    <row r="78" spans="2:9" x14ac:dyDescent="0.25">
      <c r="B78" s="138"/>
      <c r="C78" s="121">
        <v>3223</v>
      </c>
      <c r="D78" s="121" t="s">
        <v>243</v>
      </c>
      <c r="E78" s="122">
        <v>11001</v>
      </c>
      <c r="F78" s="136">
        <v>11945</v>
      </c>
      <c r="G78" s="124">
        <v>0</v>
      </c>
      <c r="H78" s="124">
        <v>6559</v>
      </c>
      <c r="I78" s="158">
        <f t="shared" si="2"/>
        <v>54.910004185851825</v>
      </c>
    </row>
    <row r="79" spans="2:9" ht="25.5" x14ac:dyDescent="0.25">
      <c r="B79" s="119"/>
      <c r="C79" s="119">
        <v>329</v>
      </c>
      <c r="D79" s="119" t="s">
        <v>213</v>
      </c>
      <c r="E79" s="135"/>
      <c r="F79" s="115">
        <f>F80</f>
        <v>66044</v>
      </c>
      <c r="G79" s="116">
        <v>0</v>
      </c>
      <c r="H79" s="116">
        <f>H80</f>
        <v>343.48</v>
      </c>
      <c r="I79" s="117">
        <f t="shared" si="2"/>
        <v>0.52007752407485919</v>
      </c>
    </row>
    <row r="80" spans="2:9" x14ac:dyDescent="0.25">
      <c r="B80" s="121"/>
      <c r="C80" s="121">
        <v>3292</v>
      </c>
      <c r="D80" s="121" t="s">
        <v>244</v>
      </c>
      <c r="E80" s="122">
        <v>11001</v>
      </c>
      <c r="F80" s="136">
        <f>SUM(F81)</f>
        <v>66044</v>
      </c>
      <c r="G80" s="124">
        <v>0</v>
      </c>
      <c r="H80" s="124">
        <v>343.48</v>
      </c>
      <c r="I80" s="158">
        <f t="shared" si="2"/>
        <v>0.52007752407485919</v>
      </c>
    </row>
    <row r="81" spans="2:9" ht="25.5" x14ac:dyDescent="0.25">
      <c r="B81" s="119">
        <v>2301</v>
      </c>
      <c r="C81" s="119" t="s">
        <v>165</v>
      </c>
      <c r="D81" s="119" t="s">
        <v>245</v>
      </c>
      <c r="E81" s="135"/>
      <c r="F81" s="139">
        <f>SUM(F82,F102,F114,F123,F132,F137,F145,F150,F165,F170)</f>
        <v>66044</v>
      </c>
      <c r="G81" s="116">
        <v>0</v>
      </c>
      <c r="H81" s="116">
        <f>SUM(H82,H102,H114,H123,H132,H137,H145,H150,H165,H170)</f>
        <v>20947.54</v>
      </c>
      <c r="I81" s="117">
        <f t="shared" si="2"/>
        <v>31.71755193507359</v>
      </c>
    </row>
    <row r="82" spans="2:9" ht="25.5" x14ac:dyDescent="0.25">
      <c r="B82" s="107" t="s">
        <v>246</v>
      </c>
      <c r="C82" s="108" t="s">
        <v>247</v>
      </c>
      <c r="D82" s="107" t="s">
        <v>248</v>
      </c>
      <c r="E82" s="109"/>
      <c r="F82" s="110">
        <f>F83</f>
        <v>0</v>
      </c>
      <c r="G82" s="111">
        <v>0</v>
      </c>
      <c r="H82" s="111">
        <f>H83</f>
        <v>483.13</v>
      </c>
      <c r="I82" s="158">
        <v>0</v>
      </c>
    </row>
    <row r="83" spans="2:9" x14ac:dyDescent="0.25">
      <c r="B83" s="118"/>
      <c r="C83" s="119">
        <v>3</v>
      </c>
      <c r="D83" s="119" t="s">
        <v>169</v>
      </c>
      <c r="E83" s="114"/>
      <c r="F83" s="115">
        <f>SUM(F84,F91,F99)</f>
        <v>0</v>
      </c>
      <c r="G83" s="116">
        <v>0</v>
      </c>
      <c r="H83" s="116">
        <f>SUM(H84,H91,H99)</f>
        <v>483.13</v>
      </c>
      <c r="I83" s="117">
        <v>0</v>
      </c>
    </row>
    <row r="84" spans="2:9" x14ac:dyDescent="0.25">
      <c r="B84" s="118"/>
      <c r="C84" s="119">
        <v>31</v>
      </c>
      <c r="D84" s="119" t="s">
        <v>249</v>
      </c>
      <c r="E84" s="114"/>
      <c r="F84" s="115">
        <f>SUM(F85,F87,F89)</f>
        <v>0</v>
      </c>
      <c r="G84" s="116">
        <v>0</v>
      </c>
      <c r="H84" s="116">
        <f>SUM(H85,H87,H89)</f>
        <v>0</v>
      </c>
      <c r="I84" s="117">
        <v>0</v>
      </c>
    </row>
    <row r="85" spans="2:9" x14ac:dyDescent="0.25">
      <c r="B85" s="118"/>
      <c r="C85" s="119">
        <v>311</v>
      </c>
      <c r="D85" s="119" t="s">
        <v>250</v>
      </c>
      <c r="E85" s="114"/>
      <c r="F85" s="115">
        <f>F86</f>
        <v>0</v>
      </c>
      <c r="G85" s="116">
        <v>0</v>
      </c>
      <c r="H85" s="116">
        <f>H86</f>
        <v>0</v>
      </c>
      <c r="I85" s="117">
        <v>0</v>
      </c>
    </row>
    <row r="86" spans="2:9" x14ac:dyDescent="0.25">
      <c r="B86" s="138"/>
      <c r="C86" s="121">
        <v>3111</v>
      </c>
      <c r="D86" s="121" t="s">
        <v>233</v>
      </c>
      <c r="E86" s="122">
        <v>11001</v>
      </c>
      <c r="F86" s="136">
        <v>0</v>
      </c>
      <c r="G86" s="124">
        <v>0</v>
      </c>
      <c r="H86" s="124">
        <v>0</v>
      </c>
      <c r="I86" s="158">
        <v>0</v>
      </c>
    </row>
    <row r="87" spans="2:9" x14ac:dyDescent="0.25">
      <c r="B87" s="119"/>
      <c r="C87" s="119">
        <v>312</v>
      </c>
      <c r="D87" s="119" t="s">
        <v>235</v>
      </c>
      <c r="E87" s="135"/>
      <c r="F87" s="115">
        <f>F88</f>
        <v>0</v>
      </c>
      <c r="G87" s="116">
        <v>0</v>
      </c>
      <c r="H87" s="116">
        <f>H88</f>
        <v>0</v>
      </c>
      <c r="I87" s="117">
        <v>0</v>
      </c>
    </row>
    <row r="88" spans="2:9" x14ac:dyDescent="0.25">
      <c r="B88" s="121"/>
      <c r="C88" s="121">
        <v>3121</v>
      </c>
      <c r="D88" s="121" t="s">
        <v>235</v>
      </c>
      <c r="E88" s="122">
        <v>11001</v>
      </c>
      <c r="F88" s="136">
        <v>0</v>
      </c>
      <c r="G88" s="124">
        <v>0</v>
      </c>
      <c r="H88" s="124">
        <v>0</v>
      </c>
      <c r="I88" s="158">
        <v>0</v>
      </c>
    </row>
    <row r="89" spans="2:9" x14ac:dyDescent="0.25">
      <c r="B89" s="119"/>
      <c r="C89" s="119">
        <v>313</v>
      </c>
      <c r="D89" s="119" t="s">
        <v>236</v>
      </c>
      <c r="E89" s="135"/>
      <c r="F89" s="115">
        <f>F90</f>
        <v>0</v>
      </c>
      <c r="G89" s="116">
        <v>0</v>
      </c>
      <c r="H89" s="116">
        <f>H90</f>
        <v>0</v>
      </c>
      <c r="I89" s="117">
        <v>0</v>
      </c>
    </row>
    <row r="90" spans="2:9" ht="25.5" x14ac:dyDescent="0.25">
      <c r="B90" s="121"/>
      <c r="C90" s="121">
        <v>3132</v>
      </c>
      <c r="D90" s="121" t="s">
        <v>251</v>
      </c>
      <c r="E90" s="122">
        <v>11001</v>
      </c>
      <c r="F90" s="136">
        <v>0</v>
      </c>
      <c r="G90" s="124">
        <v>0</v>
      </c>
      <c r="H90" s="124">
        <v>0</v>
      </c>
      <c r="I90" s="158">
        <v>0</v>
      </c>
    </row>
    <row r="91" spans="2:9" x14ac:dyDescent="0.25">
      <c r="B91" s="119"/>
      <c r="C91" s="119">
        <v>32</v>
      </c>
      <c r="D91" s="119" t="s">
        <v>170</v>
      </c>
      <c r="E91" s="135"/>
      <c r="F91" s="115">
        <f>SUM(F92,F94,F97)</f>
        <v>0</v>
      </c>
      <c r="G91" s="116">
        <v>0</v>
      </c>
      <c r="H91" s="116">
        <f>SUM(H92,H94,H97)</f>
        <v>343.13</v>
      </c>
      <c r="I91" s="117">
        <v>0</v>
      </c>
    </row>
    <row r="92" spans="2:9" ht="25.5" x14ac:dyDescent="0.25">
      <c r="B92" s="119"/>
      <c r="C92" s="119">
        <v>321</v>
      </c>
      <c r="D92" s="119" t="s">
        <v>252</v>
      </c>
      <c r="E92" s="135"/>
      <c r="F92" s="115">
        <f>F93</f>
        <v>0</v>
      </c>
      <c r="G92" s="116">
        <v>0</v>
      </c>
      <c r="H92" s="116">
        <f>H93</f>
        <v>0</v>
      </c>
      <c r="I92" s="117">
        <v>0</v>
      </c>
    </row>
    <row r="93" spans="2:9" x14ac:dyDescent="0.25">
      <c r="B93" s="121"/>
      <c r="C93" s="121">
        <v>3211</v>
      </c>
      <c r="D93" s="121" t="s">
        <v>174</v>
      </c>
      <c r="E93" s="122">
        <v>11001</v>
      </c>
      <c r="F93" s="136">
        <v>0</v>
      </c>
      <c r="G93" s="124">
        <v>0</v>
      </c>
      <c r="H93" s="124">
        <v>0</v>
      </c>
      <c r="I93" s="158">
        <v>0</v>
      </c>
    </row>
    <row r="94" spans="2:9" x14ac:dyDescent="0.25">
      <c r="B94" s="118"/>
      <c r="C94" s="119" t="s">
        <v>177</v>
      </c>
      <c r="D94" s="119" t="s">
        <v>178</v>
      </c>
      <c r="E94" s="114"/>
      <c r="F94" s="115">
        <f>SUM(F95,F96)</f>
        <v>0</v>
      </c>
      <c r="G94" s="116">
        <v>0</v>
      </c>
      <c r="H94" s="116">
        <f t="shared" ref="H94" si="4">SUM(H95:H96)</f>
        <v>210.4</v>
      </c>
      <c r="I94" s="117">
        <v>0</v>
      </c>
    </row>
    <row r="95" spans="2:9" ht="25.5" x14ac:dyDescent="0.25">
      <c r="B95" s="121"/>
      <c r="C95" s="121" t="s">
        <v>179</v>
      </c>
      <c r="D95" s="121" t="s">
        <v>180</v>
      </c>
      <c r="E95" s="122"/>
      <c r="F95" s="136">
        <v>0</v>
      </c>
      <c r="G95" s="124">
        <v>0</v>
      </c>
      <c r="H95" s="124">
        <v>26.4</v>
      </c>
      <c r="I95" s="158">
        <v>0</v>
      </c>
    </row>
    <row r="96" spans="2:9" x14ac:dyDescent="0.25">
      <c r="B96" s="121"/>
      <c r="C96" s="121" t="s">
        <v>253</v>
      </c>
      <c r="D96" s="121" t="s">
        <v>254</v>
      </c>
      <c r="E96" s="122"/>
      <c r="F96" s="136">
        <v>0</v>
      </c>
      <c r="G96" s="124">
        <v>0</v>
      </c>
      <c r="H96" s="124">
        <v>184</v>
      </c>
      <c r="I96" s="158">
        <v>0</v>
      </c>
    </row>
    <row r="97" spans="2:9" ht="25.5" x14ac:dyDescent="0.25">
      <c r="B97" s="119"/>
      <c r="C97" s="119">
        <v>329</v>
      </c>
      <c r="D97" s="119" t="s">
        <v>213</v>
      </c>
      <c r="E97" s="135"/>
      <c r="F97" s="115">
        <f>F98</f>
        <v>0</v>
      </c>
      <c r="G97" s="116">
        <v>0</v>
      </c>
      <c r="H97" s="116">
        <f>H98</f>
        <v>132.72999999999999</v>
      </c>
      <c r="I97" s="117">
        <v>0</v>
      </c>
    </row>
    <row r="98" spans="2:9" ht="38.25" x14ac:dyDescent="0.25">
      <c r="B98" s="121"/>
      <c r="C98" s="121">
        <v>3291</v>
      </c>
      <c r="D98" s="121" t="s">
        <v>255</v>
      </c>
      <c r="E98" s="122"/>
      <c r="F98" s="136">
        <v>0</v>
      </c>
      <c r="G98" s="124">
        <v>0</v>
      </c>
      <c r="H98" s="124">
        <v>132.72999999999999</v>
      </c>
      <c r="I98" s="158">
        <v>0</v>
      </c>
    </row>
    <row r="99" spans="2:9" x14ac:dyDescent="0.25">
      <c r="B99" s="118"/>
      <c r="C99" s="119">
        <v>37</v>
      </c>
      <c r="D99" s="119" t="s">
        <v>256</v>
      </c>
      <c r="E99" s="114"/>
      <c r="F99" s="115">
        <f>F100</f>
        <v>0</v>
      </c>
      <c r="G99" s="116">
        <v>0</v>
      </c>
      <c r="H99" s="116">
        <f>H100</f>
        <v>140</v>
      </c>
      <c r="I99" s="117">
        <v>0</v>
      </c>
    </row>
    <row r="100" spans="2:9" ht="25.5" x14ac:dyDescent="0.25">
      <c r="B100" s="119"/>
      <c r="C100" s="119">
        <v>372</v>
      </c>
      <c r="D100" s="119" t="s">
        <v>257</v>
      </c>
      <c r="E100" s="135"/>
      <c r="F100" s="115">
        <f>F101</f>
        <v>0</v>
      </c>
      <c r="G100" s="116">
        <v>0</v>
      </c>
      <c r="H100" s="116">
        <f>H101</f>
        <v>140</v>
      </c>
      <c r="I100" s="117">
        <v>0</v>
      </c>
    </row>
    <row r="101" spans="2:9" x14ac:dyDescent="0.25">
      <c r="B101" s="121"/>
      <c r="C101" s="121">
        <v>3722</v>
      </c>
      <c r="D101" s="121" t="s">
        <v>258</v>
      </c>
      <c r="E101" s="122"/>
      <c r="F101" s="136">
        <v>0</v>
      </c>
      <c r="G101" s="124">
        <v>0</v>
      </c>
      <c r="H101" s="124">
        <v>140</v>
      </c>
      <c r="I101" s="158">
        <v>0</v>
      </c>
    </row>
    <row r="102" spans="2:9" x14ac:dyDescent="0.25">
      <c r="B102" s="107" t="s">
        <v>259</v>
      </c>
      <c r="C102" s="108" t="s">
        <v>167</v>
      </c>
      <c r="D102" s="107" t="s">
        <v>260</v>
      </c>
      <c r="E102" s="109"/>
      <c r="F102" s="134">
        <f>F103</f>
        <v>24314</v>
      </c>
      <c r="G102" s="111">
        <v>0</v>
      </c>
      <c r="H102" s="111">
        <f>H103</f>
        <v>11282.880000000001</v>
      </c>
      <c r="I102" s="158">
        <f t="shared" si="2"/>
        <v>46.404869622439747</v>
      </c>
    </row>
    <row r="103" spans="2:9" x14ac:dyDescent="0.25">
      <c r="B103" s="118"/>
      <c r="C103" s="119">
        <v>3</v>
      </c>
      <c r="D103" s="119" t="s">
        <v>169</v>
      </c>
      <c r="E103" s="114"/>
      <c r="F103" s="115">
        <f>F104</f>
        <v>24314</v>
      </c>
      <c r="G103" s="116">
        <v>0</v>
      </c>
      <c r="H103" s="116">
        <f t="shared" ref="H103" si="5">SUM(H104)</f>
        <v>11282.880000000001</v>
      </c>
      <c r="I103" s="117">
        <f t="shared" si="2"/>
        <v>46.404869622439747</v>
      </c>
    </row>
    <row r="104" spans="2:9" x14ac:dyDescent="0.25">
      <c r="B104" s="118"/>
      <c r="C104" s="119">
        <v>32</v>
      </c>
      <c r="D104" s="119" t="s">
        <v>170</v>
      </c>
      <c r="E104" s="114"/>
      <c r="F104" s="115">
        <f>SUM(F105,F112)</f>
        <v>24314</v>
      </c>
      <c r="G104" s="116">
        <v>0</v>
      </c>
      <c r="H104" s="116">
        <f t="shared" ref="H104" si="6">SUM(H105,H112)</f>
        <v>11282.880000000001</v>
      </c>
      <c r="I104" s="117">
        <f t="shared" si="2"/>
        <v>46.404869622439747</v>
      </c>
    </row>
    <row r="105" spans="2:9" x14ac:dyDescent="0.25">
      <c r="B105" s="118"/>
      <c r="C105" s="119" t="s">
        <v>177</v>
      </c>
      <c r="D105" s="119" t="s">
        <v>178</v>
      </c>
      <c r="E105" s="114"/>
      <c r="F105" s="115">
        <f>SUM(F106:F111)</f>
        <v>24049</v>
      </c>
      <c r="G105" s="116">
        <v>0</v>
      </c>
      <c r="H105" s="116">
        <f t="shared" ref="H105" si="7">SUM(H106:H111)</f>
        <v>11282.880000000001</v>
      </c>
      <c r="I105" s="117">
        <f t="shared" si="2"/>
        <v>46.916212732338145</v>
      </c>
    </row>
    <row r="106" spans="2:9" ht="25.5" x14ac:dyDescent="0.25">
      <c r="B106" s="121"/>
      <c r="C106" s="121" t="s">
        <v>179</v>
      </c>
      <c r="D106" s="121" t="s">
        <v>180</v>
      </c>
      <c r="E106" s="122">
        <v>47300</v>
      </c>
      <c r="F106" s="136">
        <v>1063</v>
      </c>
      <c r="G106" s="124">
        <v>0</v>
      </c>
      <c r="H106" s="124">
        <v>335.18</v>
      </c>
      <c r="I106" s="158">
        <f t="shared" si="2"/>
        <v>31.531514581373472</v>
      </c>
    </row>
    <row r="107" spans="2:9" x14ac:dyDescent="0.25">
      <c r="B107" s="121"/>
      <c r="C107" s="121" t="s">
        <v>253</v>
      </c>
      <c r="D107" s="121" t="s">
        <v>254</v>
      </c>
      <c r="E107" s="122">
        <v>55368</v>
      </c>
      <c r="F107" s="136">
        <v>2123</v>
      </c>
      <c r="G107" s="124">
        <v>0</v>
      </c>
      <c r="H107" s="124">
        <v>0</v>
      </c>
      <c r="I107" s="158">
        <f t="shared" si="2"/>
        <v>0</v>
      </c>
    </row>
    <row r="108" spans="2:9" x14ac:dyDescent="0.25">
      <c r="B108" s="121"/>
      <c r="C108" s="121" t="s">
        <v>253</v>
      </c>
      <c r="D108" s="121" t="s">
        <v>254</v>
      </c>
      <c r="E108" s="122">
        <v>47300</v>
      </c>
      <c r="F108" s="136">
        <v>20267</v>
      </c>
      <c r="G108" s="124">
        <v>0</v>
      </c>
      <c r="H108" s="124">
        <v>10803.44</v>
      </c>
      <c r="I108" s="158">
        <f t="shared" si="2"/>
        <v>53.305570632061972</v>
      </c>
    </row>
    <row r="109" spans="2:9" x14ac:dyDescent="0.25">
      <c r="B109" s="121"/>
      <c r="C109" s="121" t="s">
        <v>253</v>
      </c>
      <c r="D109" s="121" t="s">
        <v>254</v>
      </c>
      <c r="E109" s="122">
        <v>58300</v>
      </c>
      <c r="F109" s="136">
        <v>66</v>
      </c>
      <c r="G109" s="124">
        <v>0</v>
      </c>
      <c r="H109" s="124">
        <v>0</v>
      </c>
      <c r="I109" s="158">
        <f t="shared" si="2"/>
        <v>0</v>
      </c>
    </row>
    <row r="110" spans="2:9" x14ac:dyDescent="0.25">
      <c r="B110" s="121"/>
      <c r="C110" s="121">
        <v>3223</v>
      </c>
      <c r="D110" s="121" t="s">
        <v>243</v>
      </c>
      <c r="E110" s="122">
        <v>47300</v>
      </c>
      <c r="F110" s="136">
        <v>265</v>
      </c>
      <c r="G110" s="124">
        <v>0</v>
      </c>
      <c r="H110" s="124">
        <v>144.26</v>
      </c>
      <c r="I110" s="158">
        <f t="shared" si="2"/>
        <v>54.437735849056601</v>
      </c>
    </row>
    <row r="111" spans="2:9" x14ac:dyDescent="0.25">
      <c r="B111" s="121"/>
      <c r="C111" s="121" t="s">
        <v>183</v>
      </c>
      <c r="D111" s="121" t="s">
        <v>184</v>
      </c>
      <c r="E111" s="122">
        <v>47300</v>
      </c>
      <c r="F111" s="136">
        <v>265</v>
      </c>
      <c r="G111" s="124">
        <v>0</v>
      </c>
      <c r="H111" s="124">
        <v>0</v>
      </c>
      <c r="I111" s="158">
        <f t="shared" si="2"/>
        <v>0</v>
      </c>
    </row>
    <row r="112" spans="2:9" x14ac:dyDescent="0.25">
      <c r="B112" s="118"/>
      <c r="C112" s="119" t="s">
        <v>187</v>
      </c>
      <c r="D112" s="119" t="s">
        <v>188</v>
      </c>
      <c r="E112" s="114"/>
      <c r="F112" s="115">
        <f>F113</f>
        <v>265</v>
      </c>
      <c r="G112" s="116">
        <v>0</v>
      </c>
      <c r="H112" s="116">
        <f>H113</f>
        <v>0</v>
      </c>
      <c r="I112" s="117">
        <f t="shared" si="2"/>
        <v>0</v>
      </c>
    </row>
    <row r="113" spans="2:9" ht="25.5" x14ac:dyDescent="0.25">
      <c r="B113" s="121"/>
      <c r="C113" s="121" t="s">
        <v>198</v>
      </c>
      <c r="D113" s="121" t="s">
        <v>199</v>
      </c>
      <c r="E113" s="122">
        <v>47300</v>
      </c>
      <c r="F113" s="136">
        <v>265</v>
      </c>
      <c r="G113" s="124">
        <v>0</v>
      </c>
      <c r="H113" s="124">
        <v>0</v>
      </c>
      <c r="I113" s="158">
        <f t="shared" si="2"/>
        <v>0</v>
      </c>
    </row>
    <row r="114" spans="2:9" x14ac:dyDescent="0.25">
      <c r="B114" s="107" t="s">
        <v>261</v>
      </c>
      <c r="C114" s="107" t="s">
        <v>167</v>
      </c>
      <c r="D114" s="107" t="s">
        <v>262</v>
      </c>
      <c r="E114" s="133"/>
      <c r="F114" s="110">
        <f>F115</f>
        <v>29920</v>
      </c>
      <c r="G114" s="111">
        <v>0</v>
      </c>
      <c r="H114" s="111">
        <f>H115</f>
        <v>7796.65</v>
      </c>
      <c r="I114" s="158">
        <f t="shared" si="2"/>
        <v>26.058322192513366</v>
      </c>
    </row>
    <row r="115" spans="2:9" x14ac:dyDescent="0.25">
      <c r="B115" s="119"/>
      <c r="C115" s="119">
        <v>3</v>
      </c>
      <c r="D115" s="119" t="s">
        <v>169</v>
      </c>
      <c r="E115" s="135"/>
      <c r="F115" s="115">
        <f>F116</f>
        <v>29920</v>
      </c>
      <c r="G115" s="116">
        <v>0</v>
      </c>
      <c r="H115" s="116">
        <f>H116</f>
        <v>7796.65</v>
      </c>
      <c r="I115" s="117">
        <f t="shared" si="2"/>
        <v>26.058322192513366</v>
      </c>
    </row>
    <row r="116" spans="2:9" x14ac:dyDescent="0.25">
      <c r="B116" s="119"/>
      <c r="C116" s="119">
        <v>31</v>
      </c>
      <c r="D116" s="119" t="s">
        <v>249</v>
      </c>
      <c r="E116" s="135"/>
      <c r="F116" s="115">
        <f>SUM(F117,F119,F121)</f>
        <v>29920</v>
      </c>
      <c r="G116" s="116">
        <v>0</v>
      </c>
      <c r="H116" s="116">
        <f t="shared" ref="H116" si="8">SUM(H117,H119,H121)</f>
        <v>7796.65</v>
      </c>
      <c r="I116" s="117">
        <f t="shared" si="2"/>
        <v>26.058322192513366</v>
      </c>
    </row>
    <row r="117" spans="2:9" x14ac:dyDescent="0.25">
      <c r="B117" s="119"/>
      <c r="C117" s="119">
        <v>311</v>
      </c>
      <c r="D117" s="119" t="s">
        <v>250</v>
      </c>
      <c r="E117" s="135"/>
      <c r="F117" s="115">
        <f>F118</f>
        <v>23630</v>
      </c>
      <c r="G117" s="116">
        <v>0</v>
      </c>
      <c r="H117" s="116">
        <f>H118</f>
        <v>6692.4</v>
      </c>
      <c r="I117" s="117">
        <f t="shared" si="2"/>
        <v>28.32162505289886</v>
      </c>
    </row>
    <row r="118" spans="2:9" x14ac:dyDescent="0.25">
      <c r="B118" s="121"/>
      <c r="C118" s="121">
        <v>3111</v>
      </c>
      <c r="D118" s="121" t="s">
        <v>233</v>
      </c>
      <c r="E118" s="122">
        <v>55368</v>
      </c>
      <c r="F118" s="136">
        <v>23630</v>
      </c>
      <c r="G118" s="124">
        <v>0</v>
      </c>
      <c r="H118" s="124">
        <v>6692.4</v>
      </c>
      <c r="I118" s="158">
        <f t="shared" si="2"/>
        <v>28.32162505289886</v>
      </c>
    </row>
    <row r="119" spans="2:9" x14ac:dyDescent="0.25">
      <c r="B119" s="119"/>
      <c r="C119" s="119">
        <v>312</v>
      </c>
      <c r="D119" s="119" t="s">
        <v>235</v>
      </c>
      <c r="E119" s="135"/>
      <c r="F119" s="115">
        <f>F120</f>
        <v>2375</v>
      </c>
      <c r="G119" s="116">
        <v>0</v>
      </c>
      <c r="H119" s="116">
        <f>H120</f>
        <v>0</v>
      </c>
      <c r="I119" s="117">
        <f t="shared" si="2"/>
        <v>0</v>
      </c>
    </row>
    <row r="120" spans="2:9" x14ac:dyDescent="0.25">
      <c r="B120" s="121"/>
      <c r="C120" s="121">
        <v>3121</v>
      </c>
      <c r="D120" s="121" t="s">
        <v>235</v>
      </c>
      <c r="E120" s="122">
        <v>55368</v>
      </c>
      <c r="F120" s="136">
        <v>2375</v>
      </c>
      <c r="G120" s="124">
        <v>0</v>
      </c>
      <c r="H120" s="124">
        <v>0</v>
      </c>
      <c r="I120" s="158">
        <f t="shared" si="2"/>
        <v>0</v>
      </c>
    </row>
    <row r="121" spans="2:9" x14ac:dyDescent="0.25">
      <c r="B121" s="119"/>
      <c r="C121" s="119">
        <v>313</v>
      </c>
      <c r="D121" s="119" t="s">
        <v>236</v>
      </c>
      <c r="E121" s="135"/>
      <c r="F121" s="115">
        <f>F122</f>
        <v>3915</v>
      </c>
      <c r="G121" s="116">
        <v>0</v>
      </c>
      <c r="H121" s="116">
        <f>H122</f>
        <v>1104.25</v>
      </c>
      <c r="I121" s="117">
        <f t="shared" si="2"/>
        <v>28.205619412515965</v>
      </c>
    </row>
    <row r="122" spans="2:9" ht="25.5" x14ac:dyDescent="0.25">
      <c r="B122" s="121"/>
      <c r="C122" s="121">
        <v>3132</v>
      </c>
      <c r="D122" s="121" t="s">
        <v>237</v>
      </c>
      <c r="E122" s="122">
        <v>55368</v>
      </c>
      <c r="F122" s="136">
        <v>3915</v>
      </c>
      <c r="G122" s="124">
        <v>0</v>
      </c>
      <c r="H122" s="124">
        <v>1104.25</v>
      </c>
      <c r="I122" s="158">
        <f t="shared" si="2"/>
        <v>28.205619412515965</v>
      </c>
    </row>
    <row r="123" spans="2:9" x14ac:dyDescent="0.25">
      <c r="B123" s="107" t="s">
        <v>263</v>
      </c>
      <c r="C123" s="107" t="s">
        <v>167</v>
      </c>
      <c r="D123" s="107" t="s">
        <v>264</v>
      </c>
      <c r="E123" s="133"/>
      <c r="F123" s="110">
        <f>SUM(F124,F128)</f>
        <v>9158</v>
      </c>
      <c r="G123" s="111">
        <v>0</v>
      </c>
      <c r="H123" s="111">
        <f>SUM(H124,H128)</f>
        <v>0</v>
      </c>
      <c r="I123" s="158">
        <f t="shared" si="2"/>
        <v>0</v>
      </c>
    </row>
    <row r="124" spans="2:9" x14ac:dyDescent="0.25">
      <c r="B124" s="119"/>
      <c r="C124" s="119">
        <v>3</v>
      </c>
      <c r="D124" s="119" t="s">
        <v>169</v>
      </c>
      <c r="E124" s="119"/>
      <c r="F124" s="140">
        <f>F125</f>
        <v>2522</v>
      </c>
      <c r="G124" s="116">
        <v>0</v>
      </c>
      <c r="H124" s="116">
        <f>H125</f>
        <v>0</v>
      </c>
      <c r="I124" s="117">
        <f t="shared" si="2"/>
        <v>0</v>
      </c>
    </row>
    <row r="125" spans="2:9" ht="38.25" x14ac:dyDescent="0.25">
      <c r="B125" s="119"/>
      <c r="C125" s="119">
        <v>37</v>
      </c>
      <c r="D125" s="119" t="s">
        <v>265</v>
      </c>
      <c r="E125" s="141"/>
      <c r="F125" s="140">
        <f>F126</f>
        <v>2522</v>
      </c>
      <c r="G125" s="116">
        <v>0</v>
      </c>
      <c r="H125" s="116">
        <f>H126</f>
        <v>0</v>
      </c>
      <c r="I125" s="117">
        <f t="shared" si="2"/>
        <v>0</v>
      </c>
    </row>
    <row r="126" spans="2:9" ht="25.5" x14ac:dyDescent="0.25">
      <c r="B126" s="119"/>
      <c r="C126" s="119">
        <v>372</v>
      </c>
      <c r="D126" s="119" t="s">
        <v>266</v>
      </c>
      <c r="E126" s="135"/>
      <c r="F126" s="115">
        <f>F127</f>
        <v>2522</v>
      </c>
      <c r="G126" s="116">
        <v>0</v>
      </c>
      <c r="H126" s="116">
        <f>H127</f>
        <v>0</v>
      </c>
      <c r="I126" s="117">
        <f t="shared" si="2"/>
        <v>0</v>
      </c>
    </row>
    <row r="127" spans="2:9" ht="25.5" x14ac:dyDescent="0.25">
      <c r="B127" s="121"/>
      <c r="C127" s="121">
        <v>3722</v>
      </c>
      <c r="D127" s="121" t="s">
        <v>267</v>
      </c>
      <c r="E127" s="122"/>
      <c r="F127" s="136">
        <v>2522</v>
      </c>
      <c r="G127" s="124">
        <v>0</v>
      </c>
      <c r="H127" s="124">
        <v>0</v>
      </c>
      <c r="I127" s="158">
        <f t="shared" si="2"/>
        <v>0</v>
      </c>
    </row>
    <row r="128" spans="2:9" ht="25.5" x14ac:dyDescent="0.25">
      <c r="B128" s="119"/>
      <c r="C128" s="119">
        <v>4</v>
      </c>
      <c r="D128" s="119" t="s">
        <v>268</v>
      </c>
      <c r="E128" s="135"/>
      <c r="F128" s="115">
        <f>F129</f>
        <v>6636</v>
      </c>
      <c r="G128" s="116">
        <v>0</v>
      </c>
      <c r="H128" s="116">
        <f>H129</f>
        <v>0</v>
      </c>
      <c r="I128" s="117">
        <f t="shared" si="2"/>
        <v>0</v>
      </c>
    </row>
    <row r="129" spans="2:9" ht="38.25" x14ac:dyDescent="0.25">
      <c r="B129" s="119"/>
      <c r="C129" s="119">
        <v>42</v>
      </c>
      <c r="D129" s="119" t="s">
        <v>269</v>
      </c>
      <c r="E129" s="135"/>
      <c r="F129" s="115">
        <f>F130</f>
        <v>6636</v>
      </c>
      <c r="G129" s="116">
        <v>0</v>
      </c>
      <c r="H129" s="116">
        <f>H130</f>
        <v>0</v>
      </c>
      <c r="I129" s="117">
        <f t="shared" si="2"/>
        <v>0</v>
      </c>
    </row>
    <row r="130" spans="2:9" ht="25.5" x14ac:dyDescent="0.25">
      <c r="B130" s="119"/>
      <c r="C130" s="119">
        <v>424</v>
      </c>
      <c r="D130" s="119" t="s">
        <v>270</v>
      </c>
      <c r="E130" s="135"/>
      <c r="F130" s="115">
        <f>F131</f>
        <v>6636</v>
      </c>
      <c r="G130" s="116">
        <v>0</v>
      </c>
      <c r="H130" s="116">
        <f>H131</f>
        <v>0</v>
      </c>
      <c r="I130" s="117">
        <f t="shared" si="2"/>
        <v>0</v>
      </c>
    </row>
    <row r="131" spans="2:9" x14ac:dyDescent="0.25">
      <c r="B131" s="121"/>
      <c r="C131" s="121">
        <v>4241</v>
      </c>
      <c r="D131" s="121" t="s">
        <v>271</v>
      </c>
      <c r="E131" s="122">
        <v>53082</v>
      </c>
      <c r="F131" s="136">
        <v>6636</v>
      </c>
      <c r="G131" s="124">
        <v>0</v>
      </c>
      <c r="H131" s="124">
        <v>0</v>
      </c>
      <c r="I131" s="158">
        <f t="shared" si="2"/>
        <v>0</v>
      </c>
    </row>
    <row r="132" spans="2:9" x14ac:dyDescent="0.25">
      <c r="B132" s="107" t="s">
        <v>272</v>
      </c>
      <c r="C132" s="107" t="s">
        <v>167</v>
      </c>
      <c r="D132" s="107" t="s">
        <v>273</v>
      </c>
      <c r="E132" s="133"/>
      <c r="F132" s="110">
        <f>F133</f>
        <v>133</v>
      </c>
      <c r="G132" s="111">
        <v>0</v>
      </c>
      <c r="H132" s="111">
        <f>H133</f>
        <v>468.79</v>
      </c>
      <c r="I132" s="158">
        <f t="shared" si="2"/>
        <v>352.4736842105263</v>
      </c>
    </row>
    <row r="133" spans="2:9" x14ac:dyDescent="0.25">
      <c r="B133" s="119"/>
      <c r="C133" s="119">
        <v>3</v>
      </c>
      <c r="D133" s="119" t="s">
        <v>169</v>
      </c>
      <c r="E133" s="135"/>
      <c r="F133" s="115">
        <f>F134</f>
        <v>133</v>
      </c>
      <c r="G133" s="116">
        <v>0</v>
      </c>
      <c r="H133" s="116">
        <f>H134</f>
        <v>468.79</v>
      </c>
      <c r="I133" s="117">
        <f t="shared" si="2"/>
        <v>352.4736842105263</v>
      </c>
    </row>
    <row r="134" spans="2:9" x14ac:dyDescent="0.25">
      <c r="B134" s="119"/>
      <c r="C134" s="119">
        <v>32</v>
      </c>
      <c r="D134" s="119" t="s">
        <v>170</v>
      </c>
      <c r="E134" s="135"/>
      <c r="F134" s="115">
        <f>F135</f>
        <v>133</v>
      </c>
      <c r="G134" s="116">
        <v>0</v>
      </c>
      <c r="H134" s="116">
        <f>H135</f>
        <v>468.79</v>
      </c>
      <c r="I134" s="117">
        <f t="shared" si="2"/>
        <v>352.4736842105263</v>
      </c>
    </row>
    <row r="135" spans="2:9" ht="25.5" x14ac:dyDescent="0.25">
      <c r="B135" s="119"/>
      <c r="C135" s="119">
        <v>329</v>
      </c>
      <c r="D135" s="119" t="s">
        <v>213</v>
      </c>
      <c r="E135" s="135"/>
      <c r="F135" s="115">
        <f>F136</f>
        <v>133</v>
      </c>
      <c r="G135" s="116">
        <v>0</v>
      </c>
      <c r="H135" s="116">
        <f>H136</f>
        <v>468.79</v>
      </c>
      <c r="I135" s="117">
        <f t="shared" si="2"/>
        <v>352.4736842105263</v>
      </c>
    </row>
    <row r="136" spans="2:9" ht="25.5" x14ac:dyDescent="0.25">
      <c r="B136" s="121"/>
      <c r="C136" s="121">
        <v>3299</v>
      </c>
      <c r="D136" s="121" t="s">
        <v>213</v>
      </c>
      <c r="E136" s="122">
        <v>55368</v>
      </c>
      <c r="F136" s="136">
        <v>133</v>
      </c>
      <c r="G136" s="124">
        <v>0</v>
      </c>
      <c r="H136" s="124">
        <v>468.79</v>
      </c>
      <c r="I136" s="158">
        <f t="shared" si="2"/>
        <v>352.4736842105263</v>
      </c>
    </row>
    <row r="137" spans="2:9" ht="25.5" x14ac:dyDescent="0.25">
      <c r="B137" s="107" t="s">
        <v>274</v>
      </c>
      <c r="C137" s="107" t="s">
        <v>167</v>
      </c>
      <c r="D137" s="107" t="s">
        <v>275</v>
      </c>
      <c r="E137" s="133"/>
      <c r="F137" s="110">
        <f>F138</f>
        <v>266</v>
      </c>
      <c r="G137" s="111">
        <v>0</v>
      </c>
      <c r="H137" s="111">
        <f>H138</f>
        <v>0</v>
      </c>
      <c r="I137" s="158">
        <f t="shared" si="2"/>
        <v>0</v>
      </c>
    </row>
    <row r="138" spans="2:9" x14ac:dyDescent="0.25">
      <c r="B138" s="119"/>
      <c r="C138" s="119">
        <v>3</v>
      </c>
      <c r="D138" s="119" t="s">
        <v>169</v>
      </c>
      <c r="E138" s="135"/>
      <c r="F138" s="115">
        <f>F139</f>
        <v>266</v>
      </c>
      <c r="G138" s="116">
        <v>0</v>
      </c>
      <c r="H138" s="116">
        <f>H139</f>
        <v>0</v>
      </c>
      <c r="I138" s="117">
        <f t="shared" ref="I138:I201" si="9">H138/F138*100</f>
        <v>0</v>
      </c>
    </row>
    <row r="139" spans="2:9" x14ac:dyDescent="0.25">
      <c r="B139" s="119"/>
      <c r="C139" s="119">
        <v>32</v>
      </c>
      <c r="D139" s="119" t="s">
        <v>170</v>
      </c>
      <c r="E139" s="135"/>
      <c r="F139" s="115">
        <f>SUM(F140,F142)</f>
        <v>266</v>
      </c>
      <c r="G139" s="116">
        <v>0</v>
      </c>
      <c r="H139" s="116">
        <f t="shared" ref="H139" si="10">SUM(H140,H142)</f>
        <v>0</v>
      </c>
      <c r="I139" s="117">
        <f t="shared" si="9"/>
        <v>0</v>
      </c>
    </row>
    <row r="140" spans="2:9" ht="25.5" x14ac:dyDescent="0.25">
      <c r="B140" s="119"/>
      <c r="C140" s="119">
        <v>321</v>
      </c>
      <c r="D140" s="119" t="s">
        <v>252</v>
      </c>
      <c r="E140" s="135"/>
      <c r="F140" s="115">
        <f>F141</f>
        <v>133</v>
      </c>
      <c r="G140" s="116">
        <v>0</v>
      </c>
      <c r="H140" s="116">
        <f>H141</f>
        <v>0</v>
      </c>
      <c r="I140" s="117">
        <f t="shared" si="9"/>
        <v>0</v>
      </c>
    </row>
    <row r="141" spans="2:9" x14ac:dyDescent="0.25">
      <c r="B141" s="121"/>
      <c r="C141" s="121">
        <v>3211</v>
      </c>
      <c r="D141" s="121" t="s">
        <v>174</v>
      </c>
      <c r="E141" s="122">
        <v>53080</v>
      </c>
      <c r="F141" s="136">
        <v>133</v>
      </c>
      <c r="G141" s="124">
        <v>0</v>
      </c>
      <c r="H141" s="124">
        <v>0</v>
      </c>
      <c r="I141" s="117">
        <f t="shared" si="9"/>
        <v>0</v>
      </c>
    </row>
    <row r="142" spans="2:9" x14ac:dyDescent="0.25">
      <c r="B142" s="119"/>
      <c r="C142" s="119">
        <v>322</v>
      </c>
      <c r="D142" s="119" t="s">
        <v>178</v>
      </c>
      <c r="E142" s="135"/>
      <c r="F142" s="115">
        <f>SUM(F143,F144)</f>
        <v>133</v>
      </c>
      <c r="G142" s="116">
        <v>0</v>
      </c>
      <c r="H142" s="116">
        <f t="shared" ref="H142" si="11">SUM(H143:H144)</f>
        <v>0</v>
      </c>
      <c r="I142" s="117">
        <f t="shared" si="9"/>
        <v>0</v>
      </c>
    </row>
    <row r="143" spans="2:9" ht="25.5" x14ac:dyDescent="0.25">
      <c r="B143" s="121"/>
      <c r="C143" s="121">
        <v>3221</v>
      </c>
      <c r="D143" s="121" t="s">
        <v>180</v>
      </c>
      <c r="E143" s="122">
        <v>53080</v>
      </c>
      <c r="F143" s="136">
        <v>106</v>
      </c>
      <c r="G143" s="124">
        <v>0</v>
      </c>
      <c r="H143" s="124">
        <v>0</v>
      </c>
      <c r="I143" s="158">
        <f t="shared" si="9"/>
        <v>0</v>
      </c>
    </row>
    <row r="144" spans="2:9" x14ac:dyDescent="0.25">
      <c r="B144" s="121"/>
      <c r="C144" s="121">
        <v>3222</v>
      </c>
      <c r="D144" s="121" t="s">
        <v>254</v>
      </c>
      <c r="E144" s="122">
        <v>53080</v>
      </c>
      <c r="F144" s="136">
        <v>27</v>
      </c>
      <c r="G144" s="124">
        <v>0</v>
      </c>
      <c r="H144" s="124">
        <v>0</v>
      </c>
      <c r="I144" s="158">
        <f t="shared" si="9"/>
        <v>0</v>
      </c>
    </row>
    <row r="145" spans="2:9" x14ac:dyDescent="0.25">
      <c r="B145" s="107" t="s">
        <v>276</v>
      </c>
      <c r="C145" s="107" t="s">
        <v>167</v>
      </c>
      <c r="D145" s="107" t="s">
        <v>277</v>
      </c>
      <c r="E145" s="133"/>
      <c r="F145" s="110">
        <f>F146</f>
        <v>531</v>
      </c>
      <c r="G145" s="111">
        <v>0</v>
      </c>
      <c r="H145" s="111">
        <f>H146</f>
        <v>0</v>
      </c>
      <c r="I145" s="158">
        <f t="shared" si="9"/>
        <v>0</v>
      </c>
    </row>
    <row r="146" spans="2:9" x14ac:dyDescent="0.25">
      <c r="B146" s="119"/>
      <c r="C146" s="119">
        <v>3</v>
      </c>
      <c r="D146" s="119" t="s">
        <v>169</v>
      </c>
      <c r="E146" s="135"/>
      <c r="F146" s="115">
        <f>F147</f>
        <v>531</v>
      </c>
      <c r="G146" s="116">
        <v>0</v>
      </c>
      <c r="H146" s="116">
        <f>H147</f>
        <v>0</v>
      </c>
      <c r="I146" s="117">
        <f t="shared" si="9"/>
        <v>0</v>
      </c>
    </row>
    <row r="147" spans="2:9" x14ac:dyDescent="0.25">
      <c r="B147" s="119"/>
      <c r="C147" s="119">
        <v>32</v>
      </c>
      <c r="D147" s="119" t="s">
        <v>170</v>
      </c>
      <c r="E147" s="135"/>
      <c r="F147" s="115">
        <f>F148</f>
        <v>531</v>
      </c>
      <c r="G147" s="116">
        <v>0</v>
      </c>
      <c r="H147" s="116">
        <f>H148</f>
        <v>0</v>
      </c>
      <c r="I147" s="117">
        <f t="shared" si="9"/>
        <v>0</v>
      </c>
    </row>
    <row r="148" spans="2:9" ht="25.5" x14ac:dyDescent="0.25">
      <c r="B148" s="119"/>
      <c r="C148" s="119">
        <v>329</v>
      </c>
      <c r="D148" s="119" t="s">
        <v>213</v>
      </c>
      <c r="E148" s="135"/>
      <c r="F148" s="115">
        <f>F149</f>
        <v>531</v>
      </c>
      <c r="G148" s="116">
        <v>0</v>
      </c>
      <c r="H148" s="116">
        <f>H149</f>
        <v>0</v>
      </c>
      <c r="I148" s="117">
        <f t="shared" si="9"/>
        <v>0</v>
      </c>
    </row>
    <row r="149" spans="2:9" ht="25.5" x14ac:dyDescent="0.25">
      <c r="B149" s="121"/>
      <c r="C149" s="121">
        <v>3299</v>
      </c>
      <c r="D149" s="121" t="s">
        <v>213</v>
      </c>
      <c r="E149" s="122">
        <v>47300</v>
      </c>
      <c r="F149" s="136">
        <v>531</v>
      </c>
      <c r="G149" s="124">
        <v>0</v>
      </c>
      <c r="H149" s="124">
        <v>0</v>
      </c>
      <c r="I149" s="158">
        <f t="shared" si="9"/>
        <v>0</v>
      </c>
    </row>
    <row r="150" spans="2:9" x14ac:dyDescent="0.25">
      <c r="B150" s="107" t="s">
        <v>278</v>
      </c>
      <c r="C150" s="107" t="s">
        <v>167</v>
      </c>
      <c r="D150" s="107" t="s">
        <v>279</v>
      </c>
      <c r="E150" s="133"/>
      <c r="F150" s="110">
        <f>SUM(F151,F161)</f>
        <v>930</v>
      </c>
      <c r="G150" s="111">
        <v>0</v>
      </c>
      <c r="H150" s="111">
        <f>SUM(H151,H161)</f>
        <v>248</v>
      </c>
      <c r="I150" s="158">
        <f t="shared" si="9"/>
        <v>26.666666666666668</v>
      </c>
    </row>
    <row r="151" spans="2:9" x14ac:dyDescent="0.25">
      <c r="B151" s="119"/>
      <c r="C151" s="119">
        <v>3</v>
      </c>
      <c r="D151" s="119" t="s">
        <v>169</v>
      </c>
      <c r="E151" s="135"/>
      <c r="F151" s="115">
        <f>F152</f>
        <v>665</v>
      </c>
      <c r="G151" s="116">
        <v>0</v>
      </c>
      <c r="H151" s="116">
        <f>H152</f>
        <v>248</v>
      </c>
      <c r="I151" s="117">
        <f t="shared" si="9"/>
        <v>37.29323308270677</v>
      </c>
    </row>
    <row r="152" spans="2:9" x14ac:dyDescent="0.25">
      <c r="B152" s="119"/>
      <c r="C152" s="119">
        <v>32</v>
      </c>
      <c r="D152" s="119" t="s">
        <v>170</v>
      </c>
      <c r="E152" s="135"/>
      <c r="F152" s="115">
        <f>SUM(F153,F156,F159)</f>
        <v>665</v>
      </c>
      <c r="G152" s="116">
        <v>0</v>
      </c>
      <c r="H152" s="116">
        <f>SUM(H153,H156,H159)</f>
        <v>248</v>
      </c>
      <c r="I152" s="117">
        <f t="shared" si="9"/>
        <v>37.29323308270677</v>
      </c>
    </row>
    <row r="153" spans="2:9" x14ac:dyDescent="0.25">
      <c r="B153" s="119"/>
      <c r="C153" s="119">
        <v>322</v>
      </c>
      <c r="D153" s="119" t="s">
        <v>178</v>
      </c>
      <c r="E153" s="135"/>
      <c r="F153" s="115">
        <f>SUM(F154,F155)</f>
        <v>134</v>
      </c>
      <c r="G153" s="116">
        <v>0</v>
      </c>
      <c r="H153" s="116">
        <f>SUM(H154,H155)</f>
        <v>248</v>
      </c>
      <c r="I153" s="117">
        <f t="shared" si="9"/>
        <v>185.07462686567163</v>
      </c>
    </row>
    <row r="154" spans="2:9" ht="25.5" x14ac:dyDescent="0.25">
      <c r="B154" s="121"/>
      <c r="C154" s="121">
        <v>3221</v>
      </c>
      <c r="D154" s="121" t="s">
        <v>180</v>
      </c>
      <c r="E154" s="122">
        <v>1101</v>
      </c>
      <c r="F154" s="136">
        <v>67</v>
      </c>
      <c r="G154" s="124">
        <v>0</v>
      </c>
      <c r="H154" s="124">
        <v>33</v>
      </c>
      <c r="I154" s="158">
        <f t="shared" si="9"/>
        <v>49.253731343283583</v>
      </c>
    </row>
    <row r="155" spans="2:9" x14ac:dyDescent="0.25">
      <c r="B155" s="121"/>
      <c r="C155" s="121">
        <v>3225</v>
      </c>
      <c r="D155" s="121" t="s">
        <v>184</v>
      </c>
      <c r="E155" s="122">
        <v>11001</v>
      </c>
      <c r="F155" s="136">
        <v>67</v>
      </c>
      <c r="G155" s="124">
        <v>0</v>
      </c>
      <c r="H155" s="124">
        <v>215</v>
      </c>
      <c r="I155" s="158">
        <f t="shared" si="9"/>
        <v>320.8955223880597</v>
      </c>
    </row>
    <row r="156" spans="2:9" x14ac:dyDescent="0.25">
      <c r="B156" s="119"/>
      <c r="C156" s="119">
        <v>323</v>
      </c>
      <c r="D156" s="119" t="s">
        <v>188</v>
      </c>
      <c r="E156" s="135"/>
      <c r="F156" s="115">
        <f>SUM(F157,F158)</f>
        <v>199</v>
      </c>
      <c r="G156" s="116">
        <v>0</v>
      </c>
      <c r="H156" s="116">
        <f>SUM(H157,H158)</f>
        <v>0</v>
      </c>
      <c r="I156" s="117">
        <f t="shared" si="9"/>
        <v>0</v>
      </c>
    </row>
    <row r="157" spans="2:9" ht="25.5" x14ac:dyDescent="0.25">
      <c r="B157" s="121"/>
      <c r="C157" s="121">
        <v>3231</v>
      </c>
      <c r="D157" s="121" t="s">
        <v>190</v>
      </c>
      <c r="E157" s="122">
        <v>11001</v>
      </c>
      <c r="F157" s="136">
        <v>132</v>
      </c>
      <c r="G157" s="124">
        <v>0</v>
      </c>
      <c r="H157" s="124">
        <v>0</v>
      </c>
      <c r="I157" s="158">
        <f t="shared" si="9"/>
        <v>0</v>
      </c>
    </row>
    <row r="158" spans="2:9" x14ac:dyDescent="0.25">
      <c r="B158" s="121"/>
      <c r="C158" s="121">
        <v>3239</v>
      </c>
      <c r="D158" s="121" t="s">
        <v>205</v>
      </c>
      <c r="E158" s="122">
        <v>1101</v>
      </c>
      <c r="F158" s="136">
        <v>67</v>
      </c>
      <c r="G158" s="124">
        <v>0</v>
      </c>
      <c r="H158" s="124">
        <v>0</v>
      </c>
      <c r="I158" s="158">
        <f t="shared" si="9"/>
        <v>0</v>
      </c>
    </row>
    <row r="159" spans="2:9" ht="25.5" x14ac:dyDescent="0.25">
      <c r="B159" s="119"/>
      <c r="C159" s="119">
        <v>329</v>
      </c>
      <c r="D159" s="119" t="s">
        <v>213</v>
      </c>
      <c r="E159" s="135"/>
      <c r="F159" s="115">
        <f>F160</f>
        <v>332</v>
      </c>
      <c r="G159" s="116">
        <v>0</v>
      </c>
      <c r="H159" s="116">
        <f>H160</f>
        <v>0</v>
      </c>
      <c r="I159" s="117">
        <f t="shared" si="9"/>
        <v>0</v>
      </c>
    </row>
    <row r="160" spans="2:9" ht="25.5" x14ac:dyDescent="0.25">
      <c r="B160" s="121"/>
      <c r="C160" s="121">
        <v>3299</v>
      </c>
      <c r="D160" s="121" t="s">
        <v>213</v>
      </c>
      <c r="E160" s="122">
        <v>11001</v>
      </c>
      <c r="F160" s="136">
        <v>332</v>
      </c>
      <c r="G160" s="124">
        <v>0</v>
      </c>
      <c r="H160" s="124">
        <v>0</v>
      </c>
      <c r="I160" s="158">
        <f t="shared" si="9"/>
        <v>0</v>
      </c>
    </row>
    <row r="161" spans="2:9" ht="25.5" x14ac:dyDescent="0.25">
      <c r="B161" s="119"/>
      <c r="C161" s="119">
        <v>4</v>
      </c>
      <c r="D161" s="119" t="s">
        <v>268</v>
      </c>
      <c r="E161" s="135"/>
      <c r="F161" s="115">
        <f>F162</f>
        <v>265</v>
      </c>
      <c r="G161" s="116">
        <v>0</v>
      </c>
      <c r="H161" s="116">
        <f>H162</f>
        <v>0</v>
      </c>
      <c r="I161" s="117">
        <f t="shared" si="9"/>
        <v>0</v>
      </c>
    </row>
    <row r="162" spans="2:9" ht="25.5" x14ac:dyDescent="0.25">
      <c r="B162" s="119"/>
      <c r="C162" s="119">
        <v>42</v>
      </c>
      <c r="D162" s="119" t="s">
        <v>280</v>
      </c>
      <c r="E162" s="135"/>
      <c r="F162" s="115">
        <f>F163</f>
        <v>265</v>
      </c>
      <c r="G162" s="116">
        <v>0</v>
      </c>
      <c r="H162" s="116">
        <f>H163</f>
        <v>0</v>
      </c>
      <c r="I162" s="117">
        <f t="shared" si="9"/>
        <v>0</v>
      </c>
    </row>
    <row r="163" spans="2:9" x14ac:dyDescent="0.25">
      <c r="B163" s="119"/>
      <c r="C163" s="119">
        <v>422</v>
      </c>
      <c r="D163" s="119" t="s">
        <v>281</v>
      </c>
      <c r="E163" s="135"/>
      <c r="F163" s="115">
        <f>F164</f>
        <v>265</v>
      </c>
      <c r="G163" s="116">
        <v>0</v>
      </c>
      <c r="H163" s="116">
        <f>H164</f>
        <v>0</v>
      </c>
      <c r="I163" s="117">
        <f t="shared" si="9"/>
        <v>0</v>
      </c>
    </row>
    <row r="164" spans="2:9" x14ac:dyDescent="0.25">
      <c r="B164" s="121"/>
      <c r="C164" s="121">
        <v>4221</v>
      </c>
      <c r="D164" s="121" t="s">
        <v>282</v>
      </c>
      <c r="E164" s="122">
        <v>11001</v>
      </c>
      <c r="F164" s="136">
        <v>265</v>
      </c>
      <c r="G164" s="124">
        <v>0</v>
      </c>
      <c r="H164" s="124">
        <v>0</v>
      </c>
      <c r="I164" s="158">
        <f t="shared" si="9"/>
        <v>0</v>
      </c>
    </row>
    <row r="165" spans="2:9" ht="25.5" x14ac:dyDescent="0.25">
      <c r="B165" s="107" t="s">
        <v>283</v>
      </c>
      <c r="C165" s="107" t="s">
        <v>167</v>
      </c>
      <c r="D165" s="107" t="s">
        <v>284</v>
      </c>
      <c r="E165" s="133"/>
      <c r="F165" s="110">
        <f>F166</f>
        <v>128</v>
      </c>
      <c r="G165" s="111">
        <v>0</v>
      </c>
      <c r="H165" s="111">
        <f>H166</f>
        <v>224.69</v>
      </c>
      <c r="I165" s="158">
        <f t="shared" si="9"/>
        <v>175.5390625</v>
      </c>
    </row>
    <row r="166" spans="2:9" x14ac:dyDescent="0.25">
      <c r="B166" s="119"/>
      <c r="C166" s="119">
        <v>3</v>
      </c>
      <c r="D166" s="119" t="s">
        <v>169</v>
      </c>
      <c r="E166" s="135"/>
      <c r="F166" s="115">
        <f>F167</f>
        <v>128</v>
      </c>
      <c r="G166" s="116">
        <v>0</v>
      </c>
      <c r="H166" s="116">
        <f>H167</f>
        <v>224.69</v>
      </c>
      <c r="I166" s="117">
        <f t="shared" si="9"/>
        <v>175.5390625</v>
      </c>
    </row>
    <row r="167" spans="2:9" x14ac:dyDescent="0.25">
      <c r="B167" s="119"/>
      <c r="C167" s="119">
        <v>32</v>
      </c>
      <c r="D167" s="119" t="s">
        <v>170</v>
      </c>
      <c r="E167" s="135"/>
      <c r="F167" s="115">
        <f>F168</f>
        <v>128</v>
      </c>
      <c r="G167" s="116">
        <v>0</v>
      </c>
      <c r="H167" s="116">
        <f>H168</f>
        <v>224.69</v>
      </c>
      <c r="I167" s="117">
        <f t="shared" si="9"/>
        <v>175.5390625</v>
      </c>
    </row>
    <row r="168" spans="2:9" x14ac:dyDescent="0.25">
      <c r="B168" s="119"/>
      <c r="C168" s="119">
        <v>322</v>
      </c>
      <c r="D168" s="119" t="s">
        <v>285</v>
      </c>
      <c r="E168" s="135"/>
      <c r="F168" s="115">
        <f>F169</f>
        <v>128</v>
      </c>
      <c r="G168" s="116">
        <v>0</v>
      </c>
      <c r="H168" s="116">
        <f>H169</f>
        <v>224.69</v>
      </c>
      <c r="I168" s="117">
        <f t="shared" si="9"/>
        <v>175.5390625</v>
      </c>
    </row>
    <row r="169" spans="2:9" x14ac:dyDescent="0.25">
      <c r="B169" s="121"/>
      <c r="C169" s="121">
        <v>3222</v>
      </c>
      <c r="D169" s="121" t="s">
        <v>254</v>
      </c>
      <c r="E169" s="122">
        <v>63000</v>
      </c>
      <c r="F169" s="136">
        <v>128</v>
      </c>
      <c r="G169" s="124">
        <v>0</v>
      </c>
      <c r="H169" s="124">
        <v>224.69</v>
      </c>
      <c r="I169" s="158">
        <f t="shared" si="9"/>
        <v>175.5390625</v>
      </c>
    </row>
    <row r="170" spans="2:9" x14ac:dyDescent="0.25">
      <c r="B170" s="107" t="s">
        <v>286</v>
      </c>
      <c r="C170" s="107" t="s">
        <v>167</v>
      </c>
      <c r="D170" s="107" t="s">
        <v>287</v>
      </c>
      <c r="E170" s="133"/>
      <c r="F170" s="110">
        <f>F171</f>
        <v>664</v>
      </c>
      <c r="G170" s="111">
        <v>0</v>
      </c>
      <c r="H170" s="111">
        <f>H171</f>
        <v>443.4</v>
      </c>
      <c r="I170" s="158">
        <f t="shared" si="9"/>
        <v>66.777108433734938</v>
      </c>
    </row>
    <row r="171" spans="2:9" x14ac:dyDescent="0.25">
      <c r="B171" s="119"/>
      <c r="C171" s="119">
        <v>3</v>
      </c>
      <c r="D171" s="119" t="s">
        <v>169</v>
      </c>
      <c r="E171" s="135"/>
      <c r="F171" s="115">
        <f>F172</f>
        <v>664</v>
      </c>
      <c r="G171" s="116">
        <v>0</v>
      </c>
      <c r="H171" s="116">
        <f>H172</f>
        <v>443.4</v>
      </c>
      <c r="I171" s="117">
        <f t="shared" si="9"/>
        <v>66.777108433734938</v>
      </c>
    </row>
    <row r="172" spans="2:9" x14ac:dyDescent="0.25">
      <c r="B172" s="119"/>
      <c r="C172" s="119">
        <v>32</v>
      </c>
      <c r="D172" s="119" t="s">
        <v>170</v>
      </c>
      <c r="E172" s="135"/>
      <c r="F172" s="115">
        <f>F173</f>
        <v>664</v>
      </c>
      <c r="G172" s="116">
        <v>0</v>
      </c>
      <c r="H172" s="116">
        <f>H173</f>
        <v>443.4</v>
      </c>
      <c r="I172" s="117">
        <f t="shared" si="9"/>
        <v>66.777108433734938</v>
      </c>
    </row>
    <row r="173" spans="2:9" x14ac:dyDescent="0.25">
      <c r="B173" s="119"/>
      <c r="C173" s="119">
        <v>322</v>
      </c>
      <c r="D173" s="119" t="s">
        <v>178</v>
      </c>
      <c r="E173" s="135"/>
      <c r="F173" s="115">
        <f>F174</f>
        <v>664</v>
      </c>
      <c r="G173" s="116">
        <v>0</v>
      </c>
      <c r="H173" s="116">
        <f>H174</f>
        <v>443.4</v>
      </c>
      <c r="I173" s="117">
        <f t="shared" si="9"/>
        <v>66.777108433734938</v>
      </c>
    </row>
    <row r="174" spans="2:9" x14ac:dyDescent="0.25">
      <c r="B174" s="121"/>
      <c r="C174" s="121">
        <v>3222</v>
      </c>
      <c r="D174" s="121" t="s">
        <v>254</v>
      </c>
      <c r="E174" s="122">
        <v>53060</v>
      </c>
      <c r="F174" s="136">
        <v>664</v>
      </c>
      <c r="G174" s="124">
        <v>0</v>
      </c>
      <c r="H174" s="124">
        <v>443.4</v>
      </c>
      <c r="I174" s="158">
        <f t="shared" si="9"/>
        <v>66.777108433734938</v>
      </c>
    </row>
    <row r="175" spans="2:9" ht="25.5" x14ac:dyDescent="0.25">
      <c r="B175" s="113">
        <v>2302</v>
      </c>
      <c r="C175" s="114" t="s">
        <v>165</v>
      </c>
      <c r="D175" s="113" t="s">
        <v>245</v>
      </c>
      <c r="E175" s="114"/>
      <c r="F175" s="115">
        <f>SUM(F176,F183)</f>
        <v>13734</v>
      </c>
      <c r="G175" s="116">
        <v>0</v>
      </c>
      <c r="H175" s="116">
        <f>SUM(H176,H183)</f>
        <v>769.95</v>
      </c>
      <c r="I175" s="117">
        <f t="shared" si="9"/>
        <v>5.6061598951507214</v>
      </c>
    </row>
    <row r="176" spans="2:9" x14ac:dyDescent="0.25">
      <c r="B176" s="107" t="s">
        <v>288</v>
      </c>
      <c r="C176" s="107" t="s">
        <v>167</v>
      </c>
      <c r="D176" s="107" t="s">
        <v>289</v>
      </c>
      <c r="E176" s="142"/>
      <c r="F176" s="110">
        <f>F177</f>
        <v>2124</v>
      </c>
      <c r="G176" s="111">
        <v>0</v>
      </c>
      <c r="H176" s="143">
        <f>H177</f>
        <v>769.95</v>
      </c>
      <c r="I176" s="158">
        <f t="shared" si="9"/>
        <v>36.250000000000007</v>
      </c>
    </row>
    <row r="177" spans="2:9" x14ac:dyDescent="0.25">
      <c r="B177" s="113"/>
      <c r="C177" s="119">
        <v>3</v>
      </c>
      <c r="D177" s="119" t="s">
        <v>169</v>
      </c>
      <c r="E177" s="113"/>
      <c r="F177" s="144">
        <f>F178</f>
        <v>2124</v>
      </c>
      <c r="G177" s="116">
        <v>0</v>
      </c>
      <c r="H177" s="144">
        <f>H178</f>
        <v>769.95</v>
      </c>
      <c r="I177" s="117">
        <f t="shared" si="9"/>
        <v>36.250000000000007</v>
      </c>
    </row>
    <row r="178" spans="2:9" x14ac:dyDescent="0.25">
      <c r="B178" s="113"/>
      <c r="C178" s="119">
        <v>31</v>
      </c>
      <c r="D178" s="119" t="s">
        <v>249</v>
      </c>
      <c r="E178" s="114"/>
      <c r="F178" s="144">
        <f>SUM(F179,F181)</f>
        <v>2124</v>
      </c>
      <c r="G178" s="116">
        <v>0</v>
      </c>
      <c r="H178" s="144">
        <f>SUM(H179,H181)</f>
        <v>769.95</v>
      </c>
      <c r="I178" s="117">
        <f t="shared" si="9"/>
        <v>36.250000000000007</v>
      </c>
    </row>
    <row r="179" spans="2:9" x14ac:dyDescent="0.25">
      <c r="B179" s="113"/>
      <c r="C179" s="119">
        <v>311</v>
      </c>
      <c r="D179" s="119" t="s">
        <v>232</v>
      </c>
      <c r="E179" s="114"/>
      <c r="F179" s="144">
        <f>F180</f>
        <v>1832</v>
      </c>
      <c r="G179" s="116">
        <v>0</v>
      </c>
      <c r="H179" s="144">
        <f>H180</f>
        <v>716.24</v>
      </c>
      <c r="I179" s="117">
        <f t="shared" si="9"/>
        <v>39.096069868995627</v>
      </c>
    </row>
    <row r="180" spans="2:9" x14ac:dyDescent="0.25">
      <c r="B180" s="145"/>
      <c r="C180" s="121">
        <v>3111</v>
      </c>
      <c r="D180" s="121" t="s">
        <v>233</v>
      </c>
      <c r="E180" s="122">
        <v>11001</v>
      </c>
      <c r="F180" s="146">
        <v>1832</v>
      </c>
      <c r="G180" s="124">
        <v>0</v>
      </c>
      <c r="H180" s="146">
        <v>716.24</v>
      </c>
      <c r="I180" s="158">
        <f t="shared" si="9"/>
        <v>39.096069868995627</v>
      </c>
    </row>
    <row r="181" spans="2:9" x14ac:dyDescent="0.25">
      <c r="B181" s="113"/>
      <c r="C181" s="119">
        <v>313</v>
      </c>
      <c r="D181" s="119" t="s">
        <v>236</v>
      </c>
      <c r="E181" s="114"/>
      <c r="F181" s="115">
        <f>F182</f>
        <v>292</v>
      </c>
      <c r="G181" s="116">
        <v>0</v>
      </c>
      <c r="H181" s="144">
        <f>H182</f>
        <v>53.71</v>
      </c>
      <c r="I181" s="117">
        <f t="shared" si="9"/>
        <v>18.393835616438356</v>
      </c>
    </row>
    <row r="182" spans="2:9" ht="25.5" x14ac:dyDescent="0.25">
      <c r="B182" s="145"/>
      <c r="C182" s="121">
        <v>3132</v>
      </c>
      <c r="D182" s="121" t="s">
        <v>237</v>
      </c>
      <c r="E182" s="122">
        <v>11001</v>
      </c>
      <c r="F182" s="146">
        <v>292</v>
      </c>
      <c r="G182" s="124">
        <v>0</v>
      </c>
      <c r="H182" s="146">
        <v>53.71</v>
      </c>
      <c r="I182" s="158">
        <f t="shared" si="9"/>
        <v>18.393835616438356</v>
      </c>
    </row>
    <row r="183" spans="2:9" x14ac:dyDescent="0.25">
      <c r="B183" s="107" t="s">
        <v>290</v>
      </c>
      <c r="C183" s="108" t="s">
        <v>167</v>
      </c>
      <c r="D183" s="107" t="s">
        <v>291</v>
      </c>
      <c r="E183" s="109"/>
      <c r="F183" s="110">
        <f>F184</f>
        <v>11610</v>
      </c>
      <c r="G183" s="111">
        <v>0</v>
      </c>
      <c r="H183" s="111">
        <f>H184</f>
        <v>0</v>
      </c>
      <c r="I183" s="158">
        <f t="shared" si="9"/>
        <v>0</v>
      </c>
    </row>
    <row r="184" spans="2:9" ht="25.5" x14ac:dyDescent="0.25">
      <c r="B184" s="119"/>
      <c r="C184" s="119">
        <v>4</v>
      </c>
      <c r="D184" s="119" t="s">
        <v>268</v>
      </c>
      <c r="E184" s="114"/>
      <c r="F184" s="115">
        <f>F185</f>
        <v>11610</v>
      </c>
      <c r="G184" s="116">
        <v>0</v>
      </c>
      <c r="H184" s="116">
        <f>H185</f>
        <v>0</v>
      </c>
      <c r="I184" s="117">
        <f t="shared" si="9"/>
        <v>0</v>
      </c>
    </row>
    <row r="185" spans="2:9" ht="25.5" x14ac:dyDescent="0.25">
      <c r="B185" s="119"/>
      <c r="C185" s="119">
        <v>42</v>
      </c>
      <c r="D185" s="119" t="s">
        <v>292</v>
      </c>
      <c r="E185" s="114"/>
      <c r="F185" s="115">
        <f>F186</f>
        <v>11610</v>
      </c>
      <c r="G185" s="116">
        <v>0</v>
      </c>
      <c r="H185" s="116">
        <f>H186</f>
        <v>0</v>
      </c>
      <c r="I185" s="117">
        <f t="shared" si="9"/>
        <v>0</v>
      </c>
    </row>
    <row r="186" spans="2:9" ht="25.5" x14ac:dyDescent="0.25">
      <c r="B186" s="119"/>
      <c r="C186" s="119">
        <v>422</v>
      </c>
      <c r="D186" s="119" t="s">
        <v>293</v>
      </c>
      <c r="E186" s="114"/>
      <c r="F186" s="115">
        <f>F187</f>
        <v>11610</v>
      </c>
      <c r="G186" s="116">
        <v>0</v>
      </c>
      <c r="H186" s="116">
        <f>H187</f>
        <v>0</v>
      </c>
      <c r="I186" s="117">
        <f t="shared" si="9"/>
        <v>0</v>
      </c>
    </row>
    <row r="187" spans="2:9" ht="25.5" x14ac:dyDescent="0.25">
      <c r="B187" s="121"/>
      <c r="C187" s="121">
        <v>4227</v>
      </c>
      <c r="D187" s="121" t="s">
        <v>293</v>
      </c>
      <c r="E187" s="122">
        <v>51008</v>
      </c>
      <c r="F187" s="136">
        <v>11610</v>
      </c>
      <c r="G187" s="124">
        <v>0</v>
      </c>
      <c r="H187" s="124">
        <v>0</v>
      </c>
      <c r="I187" s="158">
        <f t="shared" si="9"/>
        <v>0</v>
      </c>
    </row>
    <row r="188" spans="2:9" ht="25.5" x14ac:dyDescent="0.25">
      <c r="B188" s="119">
        <v>2401</v>
      </c>
      <c r="C188" s="118" t="s">
        <v>165</v>
      </c>
      <c r="D188" s="119" t="s">
        <v>294</v>
      </c>
      <c r="E188" s="114"/>
      <c r="F188" s="115">
        <f>F189</f>
        <v>1061</v>
      </c>
      <c r="G188" s="116">
        <v>0</v>
      </c>
      <c r="H188" s="116">
        <f>H189</f>
        <v>0</v>
      </c>
      <c r="I188" s="117">
        <f t="shared" si="9"/>
        <v>0</v>
      </c>
    </row>
    <row r="189" spans="2:9" ht="25.5" x14ac:dyDescent="0.25">
      <c r="B189" s="107" t="s">
        <v>295</v>
      </c>
      <c r="C189" s="108" t="s">
        <v>167</v>
      </c>
      <c r="D189" s="107" t="s">
        <v>296</v>
      </c>
      <c r="E189" s="109"/>
      <c r="F189" s="110">
        <f>F190</f>
        <v>1061</v>
      </c>
      <c r="G189" s="111">
        <v>0</v>
      </c>
      <c r="H189" s="111">
        <f>H190</f>
        <v>0</v>
      </c>
      <c r="I189" s="158">
        <f t="shared" si="9"/>
        <v>0</v>
      </c>
    </row>
    <row r="190" spans="2:9" x14ac:dyDescent="0.25">
      <c r="B190" s="119"/>
      <c r="C190" s="119">
        <v>3</v>
      </c>
      <c r="D190" s="119" t="s">
        <v>169</v>
      </c>
      <c r="E190" s="114"/>
      <c r="F190" s="115">
        <f>F191</f>
        <v>1061</v>
      </c>
      <c r="G190" s="116">
        <v>0</v>
      </c>
      <c r="H190" s="116">
        <f>H191</f>
        <v>0</v>
      </c>
      <c r="I190" s="117">
        <f t="shared" si="9"/>
        <v>0</v>
      </c>
    </row>
    <row r="191" spans="2:9" x14ac:dyDescent="0.25">
      <c r="B191" s="119"/>
      <c r="C191" s="119">
        <v>32</v>
      </c>
      <c r="D191" s="119" t="s">
        <v>170</v>
      </c>
      <c r="E191" s="114"/>
      <c r="F191" s="115">
        <f>F192</f>
        <v>1061</v>
      </c>
      <c r="G191" s="116">
        <v>0</v>
      </c>
      <c r="H191" s="116">
        <f>H192</f>
        <v>0</v>
      </c>
      <c r="I191" s="117">
        <f t="shared" si="9"/>
        <v>0</v>
      </c>
    </row>
    <row r="192" spans="2:9" x14ac:dyDescent="0.25">
      <c r="B192" s="119"/>
      <c r="C192" s="119">
        <v>323</v>
      </c>
      <c r="D192" s="119" t="s">
        <v>188</v>
      </c>
      <c r="E192" s="114"/>
      <c r="F192" s="115">
        <f>F193</f>
        <v>1061</v>
      </c>
      <c r="G192" s="116">
        <v>0</v>
      </c>
      <c r="H192" s="116">
        <f>H193</f>
        <v>0</v>
      </c>
      <c r="I192" s="117">
        <f t="shared" si="9"/>
        <v>0</v>
      </c>
    </row>
    <row r="193" spans="2:9" ht="25.5" x14ac:dyDescent="0.25">
      <c r="B193" s="121"/>
      <c r="C193" s="121">
        <v>3232</v>
      </c>
      <c r="D193" s="121" t="s">
        <v>192</v>
      </c>
      <c r="E193" s="122">
        <v>55368</v>
      </c>
      <c r="F193" s="136">
        <v>1061</v>
      </c>
      <c r="G193" s="124">
        <v>0</v>
      </c>
      <c r="H193" s="124">
        <v>0</v>
      </c>
      <c r="I193" s="158">
        <f t="shared" si="9"/>
        <v>0</v>
      </c>
    </row>
    <row r="194" spans="2:9" x14ac:dyDescent="0.25">
      <c r="B194" s="119">
        <v>2405</v>
      </c>
      <c r="C194" s="118" t="s">
        <v>165</v>
      </c>
      <c r="D194" s="119" t="s">
        <v>297</v>
      </c>
      <c r="E194" s="114"/>
      <c r="F194" s="115">
        <f>SUM(F195,F203,F209)</f>
        <v>7784</v>
      </c>
      <c r="G194" s="116">
        <v>0</v>
      </c>
      <c r="H194" s="116">
        <f>SUM(H195,H203,H209)</f>
        <v>0</v>
      </c>
      <c r="I194" s="117">
        <f t="shared" si="9"/>
        <v>0</v>
      </c>
    </row>
    <row r="195" spans="2:9" x14ac:dyDescent="0.25">
      <c r="B195" s="107" t="s">
        <v>298</v>
      </c>
      <c r="C195" s="108" t="s">
        <v>167</v>
      </c>
      <c r="D195" s="107" t="s">
        <v>299</v>
      </c>
      <c r="E195" s="109"/>
      <c r="F195" s="110">
        <f>F196</f>
        <v>4976</v>
      </c>
      <c r="G195" s="111">
        <v>0</v>
      </c>
      <c r="H195" s="111">
        <f>H196</f>
        <v>0</v>
      </c>
      <c r="I195" s="158">
        <f t="shared" si="9"/>
        <v>0</v>
      </c>
    </row>
    <row r="196" spans="2:9" ht="25.5" x14ac:dyDescent="0.25">
      <c r="B196" s="118"/>
      <c r="C196" s="119">
        <v>4</v>
      </c>
      <c r="D196" s="119" t="s">
        <v>268</v>
      </c>
      <c r="E196" s="114"/>
      <c r="F196" s="115">
        <f>F197</f>
        <v>4976</v>
      </c>
      <c r="G196" s="116">
        <v>0</v>
      </c>
      <c r="H196" s="116">
        <f>H197</f>
        <v>0</v>
      </c>
      <c r="I196" s="117">
        <f t="shared" si="9"/>
        <v>0</v>
      </c>
    </row>
    <row r="197" spans="2:9" ht="38.25" x14ac:dyDescent="0.25">
      <c r="B197" s="118"/>
      <c r="C197" s="119">
        <v>42</v>
      </c>
      <c r="D197" s="119" t="s">
        <v>269</v>
      </c>
      <c r="E197" s="114"/>
      <c r="F197" s="115">
        <f>F198</f>
        <v>4976</v>
      </c>
      <c r="G197" s="116">
        <v>0</v>
      </c>
      <c r="H197" s="116">
        <f>H198</f>
        <v>0</v>
      </c>
      <c r="I197" s="117">
        <f t="shared" si="9"/>
        <v>0</v>
      </c>
    </row>
    <row r="198" spans="2:9" x14ac:dyDescent="0.25">
      <c r="B198" s="118"/>
      <c r="C198" s="119" t="s">
        <v>300</v>
      </c>
      <c r="D198" s="119" t="s">
        <v>281</v>
      </c>
      <c r="E198" s="114"/>
      <c r="F198" s="115">
        <f>SUM(F199:F202)</f>
        <v>4976</v>
      </c>
      <c r="G198" s="116">
        <v>0</v>
      </c>
      <c r="H198" s="116">
        <f>SUM(H199:H202)</f>
        <v>0</v>
      </c>
      <c r="I198" s="117">
        <f t="shared" si="9"/>
        <v>0</v>
      </c>
    </row>
    <row r="199" spans="2:9" x14ac:dyDescent="0.25">
      <c r="B199" s="121"/>
      <c r="C199" s="121" t="s">
        <v>301</v>
      </c>
      <c r="D199" s="121" t="s">
        <v>282</v>
      </c>
      <c r="E199" s="122">
        <v>48006</v>
      </c>
      <c r="F199" s="136">
        <v>663</v>
      </c>
      <c r="G199" s="124">
        <v>0</v>
      </c>
      <c r="H199" s="124">
        <v>0</v>
      </c>
      <c r="I199" s="158">
        <f t="shared" si="9"/>
        <v>0</v>
      </c>
    </row>
    <row r="200" spans="2:9" x14ac:dyDescent="0.25">
      <c r="B200" s="147"/>
      <c r="C200" s="147">
        <v>4221</v>
      </c>
      <c r="D200" s="147" t="s">
        <v>282</v>
      </c>
      <c r="E200" s="148">
        <v>55368</v>
      </c>
      <c r="F200" s="149">
        <v>995</v>
      </c>
      <c r="G200" s="124">
        <v>0</v>
      </c>
      <c r="H200" s="150">
        <v>0</v>
      </c>
      <c r="I200" s="158">
        <f t="shared" si="9"/>
        <v>0</v>
      </c>
    </row>
    <row r="201" spans="2:9" x14ac:dyDescent="0.25">
      <c r="B201" s="151"/>
      <c r="C201" s="151">
        <v>4223</v>
      </c>
      <c r="D201" s="151" t="s">
        <v>302</v>
      </c>
      <c r="E201" s="151"/>
      <c r="F201" s="152">
        <v>2654</v>
      </c>
      <c r="G201" s="124">
        <v>0</v>
      </c>
      <c r="H201" s="60">
        <v>0</v>
      </c>
      <c r="I201" s="158">
        <f t="shared" si="9"/>
        <v>0</v>
      </c>
    </row>
    <row r="202" spans="2:9" ht="25.5" x14ac:dyDescent="0.25">
      <c r="B202" s="153"/>
      <c r="C202" s="153">
        <v>4227</v>
      </c>
      <c r="D202" s="153" t="s">
        <v>293</v>
      </c>
      <c r="E202" s="154">
        <v>55368</v>
      </c>
      <c r="F202" s="155">
        <v>664</v>
      </c>
      <c r="G202" s="124">
        <v>0</v>
      </c>
      <c r="H202" s="156">
        <v>0</v>
      </c>
      <c r="I202" s="158">
        <f t="shared" ref="I202:I229" si="12">H202/F202*100</f>
        <v>0</v>
      </c>
    </row>
    <row r="203" spans="2:9" x14ac:dyDescent="0.25">
      <c r="B203" s="107" t="s">
        <v>303</v>
      </c>
      <c r="C203" s="108" t="s">
        <v>167</v>
      </c>
      <c r="D203" s="107" t="s">
        <v>304</v>
      </c>
      <c r="E203" s="109"/>
      <c r="F203" s="110">
        <f>F204</f>
        <v>1813</v>
      </c>
      <c r="G203" s="124">
        <v>0</v>
      </c>
      <c r="H203" s="111">
        <f>H204</f>
        <v>0</v>
      </c>
      <c r="I203" s="158">
        <f t="shared" si="12"/>
        <v>0</v>
      </c>
    </row>
    <row r="204" spans="2:9" ht="25.5" x14ac:dyDescent="0.25">
      <c r="B204" s="118"/>
      <c r="C204" s="119">
        <v>4</v>
      </c>
      <c r="D204" s="119" t="s">
        <v>268</v>
      </c>
      <c r="E204" s="114"/>
      <c r="F204" s="115">
        <f>F205</f>
        <v>1813</v>
      </c>
      <c r="G204" s="116">
        <v>0</v>
      </c>
      <c r="H204" s="116">
        <f>H205</f>
        <v>0</v>
      </c>
      <c r="I204" s="117">
        <f t="shared" si="12"/>
        <v>0</v>
      </c>
    </row>
    <row r="205" spans="2:9" ht="38.25" x14ac:dyDescent="0.25">
      <c r="B205" s="118"/>
      <c r="C205" s="119">
        <v>42</v>
      </c>
      <c r="D205" s="119" t="s">
        <v>269</v>
      </c>
      <c r="E205" s="114"/>
      <c r="F205" s="115">
        <f>F206</f>
        <v>1813</v>
      </c>
      <c r="G205" s="116">
        <v>0</v>
      </c>
      <c r="H205" s="116">
        <f>H206</f>
        <v>0</v>
      </c>
      <c r="I205" s="117">
        <f t="shared" si="12"/>
        <v>0</v>
      </c>
    </row>
    <row r="206" spans="2:9" ht="25.5" x14ac:dyDescent="0.25">
      <c r="B206" s="118"/>
      <c r="C206" s="119" t="s">
        <v>305</v>
      </c>
      <c r="D206" s="119" t="s">
        <v>270</v>
      </c>
      <c r="E206" s="114"/>
      <c r="F206" s="115">
        <f>SUM(F207,F208)</f>
        <v>1813</v>
      </c>
      <c r="G206" s="116">
        <v>0</v>
      </c>
      <c r="H206" s="116">
        <f>SUM(H207,H208)</f>
        <v>0</v>
      </c>
      <c r="I206" s="117">
        <f t="shared" si="12"/>
        <v>0</v>
      </c>
    </row>
    <row r="207" spans="2:9" x14ac:dyDescent="0.25">
      <c r="B207" s="138"/>
      <c r="C207" s="121">
        <v>4241</v>
      </c>
      <c r="D207" s="121" t="s">
        <v>271</v>
      </c>
      <c r="E207" s="122">
        <v>11001</v>
      </c>
      <c r="F207" s="136">
        <v>220</v>
      </c>
      <c r="G207" s="124">
        <v>0</v>
      </c>
      <c r="H207" s="124">
        <v>0</v>
      </c>
      <c r="I207" s="158">
        <f t="shared" si="12"/>
        <v>0</v>
      </c>
    </row>
    <row r="208" spans="2:9" x14ac:dyDescent="0.25">
      <c r="B208" s="138"/>
      <c r="C208" s="121">
        <v>4241</v>
      </c>
      <c r="D208" s="121" t="s">
        <v>271</v>
      </c>
      <c r="E208" s="122">
        <v>53082</v>
      </c>
      <c r="F208" s="136">
        <v>1593</v>
      </c>
      <c r="G208" s="124">
        <v>0</v>
      </c>
      <c r="H208" s="124">
        <v>0</v>
      </c>
      <c r="I208" s="158">
        <f t="shared" si="12"/>
        <v>0</v>
      </c>
    </row>
    <row r="209" spans="2:9" x14ac:dyDescent="0.25">
      <c r="B209" s="108" t="s">
        <v>306</v>
      </c>
      <c r="C209" s="107" t="s">
        <v>167</v>
      </c>
      <c r="D209" s="107" t="s">
        <v>307</v>
      </c>
      <c r="E209" s="109"/>
      <c r="F209" s="110">
        <f>F210</f>
        <v>995</v>
      </c>
      <c r="G209" s="124">
        <v>0</v>
      </c>
      <c r="H209" s="111">
        <f>H210</f>
        <v>0</v>
      </c>
      <c r="I209" s="158">
        <f t="shared" si="12"/>
        <v>0</v>
      </c>
    </row>
    <row r="210" spans="2:9" ht="25.5" x14ac:dyDescent="0.25">
      <c r="B210" s="118"/>
      <c r="C210" s="119">
        <v>4</v>
      </c>
      <c r="D210" s="119" t="s">
        <v>268</v>
      </c>
      <c r="E210" s="114"/>
      <c r="F210" s="115">
        <f>F211</f>
        <v>995</v>
      </c>
      <c r="G210" s="116">
        <v>0</v>
      </c>
      <c r="H210" s="116">
        <f>H211</f>
        <v>0</v>
      </c>
      <c r="I210" s="117">
        <f t="shared" si="12"/>
        <v>0</v>
      </c>
    </row>
    <row r="211" spans="2:9" ht="25.5" x14ac:dyDescent="0.25">
      <c r="B211" s="118"/>
      <c r="C211" s="119">
        <v>42</v>
      </c>
      <c r="D211" s="119" t="s">
        <v>308</v>
      </c>
      <c r="E211" s="114"/>
      <c r="F211" s="115">
        <f>F212</f>
        <v>995</v>
      </c>
      <c r="G211" s="116">
        <v>0</v>
      </c>
      <c r="H211" s="116">
        <f>H212</f>
        <v>0</v>
      </c>
      <c r="I211" s="117">
        <f t="shared" si="12"/>
        <v>0</v>
      </c>
    </row>
    <row r="212" spans="2:9" ht="25.5" x14ac:dyDescent="0.25">
      <c r="B212" s="118"/>
      <c r="C212" s="119">
        <v>422</v>
      </c>
      <c r="D212" s="119" t="s">
        <v>293</v>
      </c>
      <c r="E212" s="114"/>
      <c r="F212" s="115">
        <f>F213</f>
        <v>995</v>
      </c>
      <c r="G212" s="116">
        <v>0</v>
      </c>
      <c r="H212" s="116">
        <f>H213</f>
        <v>0</v>
      </c>
      <c r="I212" s="117">
        <f t="shared" si="12"/>
        <v>0</v>
      </c>
    </row>
    <row r="213" spans="2:9" ht="25.5" x14ac:dyDescent="0.25">
      <c r="B213" s="138"/>
      <c r="C213" s="121">
        <v>4227</v>
      </c>
      <c r="D213" s="121" t="s">
        <v>293</v>
      </c>
      <c r="E213" s="122">
        <v>62300</v>
      </c>
      <c r="F213" s="136">
        <v>995</v>
      </c>
      <c r="G213" s="124">
        <v>0</v>
      </c>
      <c r="H213" s="124">
        <v>0</v>
      </c>
      <c r="I213" s="158">
        <f t="shared" si="12"/>
        <v>0</v>
      </c>
    </row>
    <row r="214" spans="2:9" x14ac:dyDescent="0.25">
      <c r="B214" s="118">
        <v>9211</v>
      </c>
      <c r="C214" s="119" t="s">
        <v>165</v>
      </c>
      <c r="D214" s="119" t="s">
        <v>309</v>
      </c>
      <c r="E214" s="114"/>
      <c r="F214" s="115">
        <f>F215</f>
        <v>5074</v>
      </c>
      <c r="G214" s="116">
        <v>0</v>
      </c>
      <c r="H214" s="116">
        <f>H215</f>
        <v>3968.61</v>
      </c>
      <c r="I214" s="117">
        <f t="shared" si="12"/>
        <v>78.21462357114703</v>
      </c>
    </row>
    <row r="215" spans="2:9" x14ac:dyDescent="0.25">
      <c r="B215" s="108" t="s">
        <v>310</v>
      </c>
      <c r="C215" s="107" t="s">
        <v>167</v>
      </c>
      <c r="D215" s="107" t="s">
        <v>311</v>
      </c>
      <c r="E215" s="109"/>
      <c r="F215" s="110">
        <f>F216</f>
        <v>5074</v>
      </c>
      <c r="G215" s="124">
        <v>0</v>
      </c>
      <c r="H215" s="111">
        <f>H216</f>
        <v>3968.61</v>
      </c>
      <c r="I215" s="158">
        <f t="shared" si="12"/>
        <v>78.21462357114703</v>
      </c>
    </row>
    <row r="216" spans="2:9" x14ac:dyDescent="0.25">
      <c r="B216" s="118"/>
      <c r="C216" s="119">
        <v>3</v>
      </c>
      <c r="D216" s="119" t="s">
        <v>169</v>
      </c>
      <c r="E216" s="114"/>
      <c r="F216" s="115">
        <f>SUM(F217,F226)</f>
        <v>5074</v>
      </c>
      <c r="G216" s="116">
        <v>0</v>
      </c>
      <c r="H216" s="116">
        <f>SUM(H217,H226)</f>
        <v>3968.61</v>
      </c>
      <c r="I216" s="117">
        <f t="shared" si="12"/>
        <v>78.21462357114703</v>
      </c>
    </row>
    <row r="217" spans="2:9" x14ac:dyDescent="0.25">
      <c r="B217" s="118"/>
      <c r="C217" s="119">
        <v>31</v>
      </c>
      <c r="D217" s="119" t="s">
        <v>249</v>
      </c>
      <c r="E217" s="114"/>
      <c r="F217" s="115">
        <f>SUM(F218,F221,F223)</f>
        <v>4729</v>
      </c>
      <c r="G217" s="116">
        <v>0</v>
      </c>
      <c r="H217" s="116">
        <f>SUM(H218,H221,H223)</f>
        <v>3968.61</v>
      </c>
      <c r="I217" s="117">
        <f t="shared" si="12"/>
        <v>83.920702051173606</v>
      </c>
    </row>
    <row r="218" spans="2:9" x14ac:dyDescent="0.25">
      <c r="B218" s="118"/>
      <c r="C218" s="119">
        <v>311</v>
      </c>
      <c r="D218" s="119" t="s">
        <v>250</v>
      </c>
      <c r="E218" s="114"/>
      <c r="F218" s="115">
        <f>SUM(F219,F220)</f>
        <v>3319</v>
      </c>
      <c r="G218" s="116">
        <v>0</v>
      </c>
      <c r="H218" s="116">
        <f>SUM(H219,H220)</f>
        <v>3149.02</v>
      </c>
      <c r="I218" s="117">
        <f t="shared" si="12"/>
        <v>94.878577884905084</v>
      </c>
    </row>
    <row r="219" spans="2:9" x14ac:dyDescent="0.25">
      <c r="B219" s="138"/>
      <c r="C219" s="121">
        <v>3111</v>
      </c>
      <c r="D219" s="121" t="s">
        <v>233</v>
      </c>
      <c r="E219" s="122">
        <v>11001</v>
      </c>
      <c r="F219" s="136">
        <v>1726</v>
      </c>
      <c r="G219" s="124">
        <v>0</v>
      </c>
      <c r="H219" s="124">
        <v>1726</v>
      </c>
      <c r="I219" s="158">
        <f t="shared" si="12"/>
        <v>100</v>
      </c>
    </row>
    <row r="220" spans="2:9" x14ac:dyDescent="0.25">
      <c r="B220" s="138"/>
      <c r="C220" s="121">
        <v>3111</v>
      </c>
      <c r="D220" s="121" t="s">
        <v>233</v>
      </c>
      <c r="E220" s="122">
        <v>51100</v>
      </c>
      <c r="F220" s="136">
        <v>1593</v>
      </c>
      <c r="G220" s="124">
        <v>0</v>
      </c>
      <c r="H220" s="124">
        <v>1423.02</v>
      </c>
      <c r="I220" s="158">
        <f t="shared" si="12"/>
        <v>89.329566854990588</v>
      </c>
    </row>
    <row r="221" spans="2:9" x14ac:dyDescent="0.25">
      <c r="B221" s="118"/>
      <c r="C221" s="119">
        <v>312</v>
      </c>
      <c r="D221" s="119" t="s">
        <v>235</v>
      </c>
      <c r="E221" s="114"/>
      <c r="F221" s="115">
        <f>F222</f>
        <v>863</v>
      </c>
      <c r="G221" s="116">
        <v>0</v>
      </c>
      <c r="H221" s="116">
        <f>H222</f>
        <v>300</v>
      </c>
      <c r="I221" s="117">
        <f t="shared" si="12"/>
        <v>34.762456546929315</v>
      </c>
    </row>
    <row r="222" spans="2:9" x14ac:dyDescent="0.25">
      <c r="B222" s="138"/>
      <c r="C222" s="121">
        <v>3121</v>
      </c>
      <c r="D222" s="121" t="s">
        <v>235</v>
      </c>
      <c r="E222" s="122">
        <v>51100</v>
      </c>
      <c r="F222" s="136">
        <v>863</v>
      </c>
      <c r="G222" s="124">
        <v>0</v>
      </c>
      <c r="H222" s="124">
        <v>300</v>
      </c>
      <c r="I222" s="158">
        <f t="shared" si="12"/>
        <v>34.762456546929315</v>
      </c>
    </row>
    <row r="223" spans="2:9" x14ac:dyDescent="0.25">
      <c r="B223" s="118"/>
      <c r="C223" s="119">
        <v>313</v>
      </c>
      <c r="D223" s="119" t="s">
        <v>236</v>
      </c>
      <c r="E223" s="114"/>
      <c r="F223" s="115">
        <f>SUM(F224,F225)</f>
        <v>547</v>
      </c>
      <c r="G223" s="116">
        <v>0</v>
      </c>
      <c r="H223" s="116">
        <f>SUM(H224,H225)</f>
        <v>519.59</v>
      </c>
      <c r="I223" s="117">
        <f t="shared" si="12"/>
        <v>94.989031078610608</v>
      </c>
    </row>
    <row r="224" spans="2:9" ht="25.5" x14ac:dyDescent="0.25">
      <c r="B224" s="138"/>
      <c r="C224" s="121">
        <v>3132</v>
      </c>
      <c r="D224" s="121" t="s">
        <v>251</v>
      </c>
      <c r="E224" s="122">
        <v>11001</v>
      </c>
      <c r="F224" s="136">
        <v>285</v>
      </c>
      <c r="G224" s="124">
        <v>0</v>
      </c>
      <c r="H224" s="124">
        <v>285</v>
      </c>
      <c r="I224" s="158">
        <f t="shared" si="12"/>
        <v>100</v>
      </c>
    </row>
    <row r="225" spans="2:9" ht="25.5" x14ac:dyDescent="0.25">
      <c r="B225" s="138"/>
      <c r="C225" s="121">
        <v>3132</v>
      </c>
      <c r="D225" s="121" t="s">
        <v>251</v>
      </c>
      <c r="E225" s="122">
        <v>51100</v>
      </c>
      <c r="F225" s="136">
        <v>262</v>
      </c>
      <c r="G225" s="124">
        <v>0</v>
      </c>
      <c r="H225" s="124">
        <v>234.59</v>
      </c>
      <c r="I225" s="158">
        <f t="shared" si="12"/>
        <v>89.538167938931295</v>
      </c>
    </row>
    <row r="226" spans="2:9" x14ac:dyDescent="0.25">
      <c r="B226" s="118"/>
      <c r="C226" s="119">
        <v>32</v>
      </c>
      <c r="D226" s="119" t="s">
        <v>170</v>
      </c>
      <c r="E226" s="114"/>
      <c r="F226" s="115">
        <f>F227</f>
        <v>345</v>
      </c>
      <c r="G226" s="116">
        <v>0</v>
      </c>
      <c r="H226" s="116">
        <f>H227</f>
        <v>0</v>
      </c>
      <c r="I226" s="117">
        <f t="shared" si="12"/>
        <v>0</v>
      </c>
    </row>
    <row r="227" spans="2:9" ht="25.5" x14ac:dyDescent="0.25">
      <c r="B227" s="118"/>
      <c r="C227" s="119">
        <v>321</v>
      </c>
      <c r="D227" s="119" t="s">
        <v>172</v>
      </c>
      <c r="E227" s="114"/>
      <c r="F227" s="115">
        <f>SUM(F228,F229)</f>
        <v>345</v>
      </c>
      <c r="G227" s="116">
        <v>0</v>
      </c>
      <c r="H227" s="116">
        <f>SUM(H228,H229)</f>
        <v>0</v>
      </c>
      <c r="I227" s="117">
        <f t="shared" si="12"/>
        <v>0</v>
      </c>
    </row>
    <row r="228" spans="2:9" x14ac:dyDescent="0.25">
      <c r="B228" s="121"/>
      <c r="C228" s="121">
        <v>3211</v>
      </c>
      <c r="D228" s="121" t="s">
        <v>174</v>
      </c>
      <c r="E228" s="122">
        <v>51100</v>
      </c>
      <c r="F228" s="136">
        <v>80</v>
      </c>
      <c r="G228" s="124">
        <v>0</v>
      </c>
      <c r="H228" s="124">
        <v>0</v>
      </c>
      <c r="I228" s="158">
        <f t="shared" si="12"/>
        <v>0</v>
      </c>
    </row>
    <row r="229" spans="2:9" ht="25.5" x14ac:dyDescent="0.25">
      <c r="B229" s="121"/>
      <c r="C229" s="121">
        <v>3212</v>
      </c>
      <c r="D229" s="121" t="s">
        <v>239</v>
      </c>
      <c r="E229" s="122">
        <v>51100</v>
      </c>
      <c r="F229" s="136">
        <v>265</v>
      </c>
      <c r="G229" s="124">
        <v>0</v>
      </c>
      <c r="H229" s="124">
        <v>0</v>
      </c>
      <c r="I229" s="158">
        <f t="shared" si="12"/>
        <v>0</v>
      </c>
    </row>
  </sheetData>
  <mergeCells count="4">
    <mergeCell ref="B4:I4"/>
    <mergeCell ref="B2:I2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2023-08-15T10:16:01Z</cp:lastPrinted>
  <dcterms:created xsi:type="dcterms:W3CDTF">2022-08-12T12:51:27Z</dcterms:created>
  <dcterms:modified xsi:type="dcterms:W3CDTF">2023-08-28T07:09:31Z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